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01" windowWidth="9720" windowHeight="5730" activeTab="5"/>
  </bookViews>
  <sheets>
    <sheet name="HBU_1-05" sheetId="1" r:id="rId1"/>
    <sheet name="HBU_2" sheetId="2" r:id="rId2"/>
    <sheet name="3" sheetId="3" r:id="rId3"/>
    <sheet name="HBU_4" sheetId="4" r:id="rId4"/>
    <sheet name="HBU_5-6" sheetId="5" r:id="rId5"/>
    <sheet name="HBU_7" sheetId="6" r:id="rId6"/>
    <sheet name="HBU_8-9" sheetId="7" r:id="rId7"/>
    <sheet name="HBU_10" sheetId="8" r:id="rId8"/>
    <sheet name="HBU-11" sheetId="9" r:id="rId9"/>
    <sheet name="HBU_12" sheetId="10" r:id="rId10"/>
    <sheet name="HBU_13" sheetId="11" r:id="rId11"/>
    <sheet name="HBU_14-15" sheetId="12" r:id="rId12"/>
    <sheet name="BA_16" sheetId="13" r:id="rId13"/>
    <sheet name="BB_16" sheetId="14" r:id="rId14"/>
    <sheet name="KE_16" sheetId="15" r:id="rId15"/>
    <sheet name="PD_16" sheetId="16" r:id="rId16"/>
    <sheet name="SNV_16" sheetId="17" r:id="rId17"/>
  </sheets>
  <externalReferences>
    <externalReference r:id="rId20"/>
  </externalReferences>
  <definedNames>
    <definedName name="Nerast">#REF!</definedName>
    <definedName name="_xlnm.Print_Area" localSheetId="13">'BB_16'!$A$2:$AD$86</definedName>
    <definedName name="_xlnm.Print_Area" localSheetId="15">'PD_16'!$A$1:$R$69</definedName>
    <definedName name="Príloha_č._47___II.___pokračovanie">"B57; C57; D57; E57; F57; G57;"</definedName>
  </definedNames>
  <calcPr fullCalcOnLoad="1"/>
</workbook>
</file>

<file path=xl/sharedStrings.xml><?xml version="1.0" encoding="utf-8"?>
<sst xmlns="http://schemas.openxmlformats.org/spreadsheetml/2006/main" count="783" uniqueCount="484">
  <si>
    <t>Celková ťažba nerastov</t>
  </si>
  <si>
    <t xml:space="preserve">        Príloha č. 1</t>
  </si>
  <si>
    <t>Ťažený nerast</t>
  </si>
  <si>
    <t>Merná</t>
  </si>
  <si>
    <t>jednotka</t>
  </si>
  <si>
    <t xml:space="preserve">Hnedé uhlie a lignit          </t>
  </si>
  <si>
    <t>kt</t>
  </si>
  <si>
    <t xml:space="preserve">Ropa vrátane gazolínu    </t>
  </si>
  <si>
    <t xml:space="preserve">Zemný plyn                       </t>
  </si>
  <si>
    <r>
      <t>tis. m</t>
    </r>
    <r>
      <rPr>
        <vertAlign val="superscript"/>
        <sz val="9"/>
        <rFont val="Arial CE"/>
        <family val="2"/>
      </rPr>
      <t>3</t>
    </r>
  </si>
  <si>
    <r>
      <t xml:space="preserve">Rudy                                </t>
    </r>
    <r>
      <rPr>
        <b/>
        <sz val="10"/>
        <rFont val="Arial CE"/>
        <family val="2"/>
      </rPr>
      <t xml:space="preserve"> </t>
    </r>
  </si>
  <si>
    <t xml:space="preserve">Magnezit                         </t>
  </si>
  <si>
    <t xml:space="preserve">Soľ                                   </t>
  </si>
  <si>
    <t xml:space="preserve">Stavebný kameň             </t>
  </si>
  <si>
    <t xml:space="preserve">Štrkopiesky a piesky       </t>
  </si>
  <si>
    <t xml:space="preserve">Tehliarske suroviny         </t>
  </si>
  <si>
    <t>Vápence a cementárske</t>
  </si>
  <si>
    <t xml:space="preserve">suroviny                          </t>
  </si>
  <si>
    <t>Vápence pre špeciálne</t>
  </si>
  <si>
    <t xml:space="preserve">účely                               </t>
  </si>
  <si>
    <t>Vápenec</t>
  </si>
  <si>
    <t xml:space="preserve">vysoko-percentný           </t>
  </si>
  <si>
    <t xml:space="preserve">Ostatné suroviny              </t>
  </si>
  <si>
    <r>
      <t>tis. m</t>
    </r>
    <r>
      <rPr>
        <vertAlign val="superscript"/>
        <sz val="9"/>
        <rFont val="Arial CE"/>
        <family val="2"/>
      </rPr>
      <t xml:space="preserve">3 </t>
    </r>
    <r>
      <rPr>
        <sz val="9"/>
        <rFont val="Arial CE"/>
        <family val="2"/>
      </rPr>
      <t xml:space="preserve">(povrch) </t>
    </r>
  </si>
  <si>
    <t xml:space="preserve">kt (podzemie)   </t>
  </si>
  <si>
    <t xml:space="preserve">kt (povrch)       </t>
  </si>
  <si>
    <t>BA</t>
  </si>
  <si>
    <t>-</t>
  </si>
  <si>
    <t>Počet zamestnancov pri ťažbe nerastov</t>
  </si>
  <si>
    <t>Príloha č.2</t>
  </si>
  <si>
    <t>Pracovisko</t>
  </si>
  <si>
    <t xml:space="preserve">                    Počet zamestnancov</t>
  </si>
  <si>
    <t>Hnedé uhlie, lignit</t>
  </si>
  <si>
    <t xml:space="preserve">Podzemie    </t>
  </si>
  <si>
    <t xml:space="preserve">Povrch         </t>
  </si>
  <si>
    <t xml:space="preserve">Spolu           </t>
  </si>
  <si>
    <t xml:space="preserve">Ropa, gazolín                 </t>
  </si>
  <si>
    <t xml:space="preserve">Povrch          </t>
  </si>
  <si>
    <t>Zemný plyn</t>
  </si>
  <si>
    <t>Rudy</t>
  </si>
  <si>
    <t>Magnezit</t>
  </si>
  <si>
    <t xml:space="preserve">Soľ                                      </t>
  </si>
  <si>
    <t xml:space="preserve">Stavebný kameň               </t>
  </si>
  <si>
    <t xml:space="preserve">Štrkopiesky, piesky          </t>
  </si>
  <si>
    <t xml:space="preserve">Tehliarske suroviny          </t>
  </si>
  <si>
    <t xml:space="preserve">Vápence                            </t>
  </si>
  <si>
    <t xml:space="preserve">Ostatné suroviny  </t>
  </si>
  <si>
    <t>Celkom</t>
  </si>
  <si>
    <t>Ťažba hnedého uhlia a lignitu</t>
  </si>
  <si>
    <t>Príloha č. 3</t>
  </si>
  <si>
    <t>Ť a ž b a  (kt)</t>
  </si>
  <si>
    <t>Ťažobná jednotka</t>
  </si>
  <si>
    <t xml:space="preserve">Surová </t>
  </si>
  <si>
    <t xml:space="preserve">                                      Odbytová </t>
  </si>
  <si>
    <r>
      <t xml:space="preserve">Baňa Cigeľ            </t>
    </r>
    <r>
      <rPr>
        <b/>
        <sz val="9"/>
        <rFont val="Arial CE"/>
        <family val="2"/>
      </rPr>
      <t xml:space="preserve"> </t>
    </r>
  </si>
  <si>
    <t xml:space="preserve">Baňa Záhorie         </t>
  </si>
  <si>
    <t xml:space="preserve">Spolu                     </t>
  </si>
  <si>
    <r>
      <t xml:space="preserve">Baňa Handlová     </t>
    </r>
    <r>
      <rPr>
        <sz val="10"/>
        <rFont val="Arial CE"/>
        <family val="2"/>
      </rPr>
      <t xml:space="preserve"> </t>
    </r>
  </si>
  <si>
    <r>
      <t xml:space="preserve">Baňa Nováky        </t>
    </r>
    <r>
      <rPr>
        <sz val="9"/>
        <rFont val="Arial CE"/>
        <family val="2"/>
      </rPr>
      <t xml:space="preserve"> </t>
    </r>
  </si>
  <si>
    <r>
      <t xml:space="preserve">Baňa Dolina          </t>
    </r>
    <r>
      <rPr>
        <sz val="10"/>
        <rFont val="Arial CE"/>
        <family val="2"/>
      </rPr>
      <t xml:space="preserve"> </t>
    </r>
  </si>
  <si>
    <t>Počet zamestnancov pri ťažbe hnedého uhlia a lignitu</t>
  </si>
  <si>
    <t xml:space="preserve">    Príloha č. 4</t>
  </si>
  <si>
    <t>v podzemí</t>
  </si>
  <si>
    <t>na povrchu</t>
  </si>
  <si>
    <t>spolu</t>
  </si>
  <si>
    <t xml:space="preserve">Baňa Handlová    </t>
  </si>
  <si>
    <t>709**</t>
  </si>
  <si>
    <r>
      <t xml:space="preserve">Baňa Cigeľ          </t>
    </r>
    <r>
      <rPr>
        <sz val="9"/>
        <rFont val="Arial CE"/>
        <family val="2"/>
      </rPr>
      <t xml:space="preserve"> </t>
    </r>
  </si>
  <si>
    <t>*</t>
  </si>
  <si>
    <r>
      <t xml:space="preserve">Baňa Nováky      </t>
    </r>
    <r>
      <rPr>
        <sz val="9"/>
        <rFont val="Arial CE"/>
        <family val="2"/>
      </rPr>
      <t xml:space="preserve"> </t>
    </r>
  </si>
  <si>
    <t xml:space="preserve">Baňa Dolina         </t>
  </si>
  <si>
    <t xml:space="preserve">Baňa Záhorie       </t>
  </si>
  <si>
    <t xml:space="preserve">Spolu                   </t>
  </si>
  <si>
    <t xml:space="preserve">        * pozn. : zamestnanci Bane Cigeľ po organizačných zmenách začlenení pod Baňu Nováky</t>
  </si>
  <si>
    <t xml:space="preserve">        **pozn.: jedná sa o priemerný počet zamestnancov po organizačných zmenách k 31.12.2004, kde BH je začlenená pod gen. riaditeľstvo                               </t>
  </si>
  <si>
    <t xml:space="preserve">           HBP, a.s. Prievidza</t>
  </si>
  <si>
    <t>Ťažba ropy a gazolínu</t>
  </si>
  <si>
    <t xml:space="preserve">                        Príloha č. 5</t>
  </si>
  <si>
    <t>ropa neparafinická</t>
  </si>
  <si>
    <t>ropa polorafinická</t>
  </si>
  <si>
    <t>gazolín</t>
  </si>
  <si>
    <t>Nafta,a.s. Gbely</t>
  </si>
  <si>
    <t>Nafta Východ</t>
  </si>
  <si>
    <t xml:space="preserve">Spolu                 </t>
  </si>
  <si>
    <t xml:space="preserve">                   * Nafta Trade, a. s. Bratislava zrušená - včlenená do Nafta, a.s. Gbely</t>
  </si>
  <si>
    <t>Ťažba zemného plynu</t>
  </si>
  <si>
    <t xml:space="preserve">  Príloha č. 6</t>
  </si>
  <si>
    <t>Nafta, a.s. Gbely</t>
  </si>
  <si>
    <t>Nafta Trade</t>
  </si>
  <si>
    <t>organizácia zrušená</t>
  </si>
  <si>
    <t>a.s. Bratislava</t>
  </si>
  <si>
    <t>Golianovo - Engas</t>
  </si>
  <si>
    <t xml:space="preserve">Nafta Východ </t>
  </si>
  <si>
    <t>Podzemné uskladňovanie zemného plynu - PZZP Láb</t>
  </si>
  <si>
    <t>Príloha č. 7</t>
  </si>
  <si>
    <t>( % )      (1991 = 100 %)</t>
  </si>
  <si>
    <t>Počiatočný vtlačno/ ťažobný</t>
  </si>
  <si>
    <t xml:space="preserve"> vtlačný:</t>
  </si>
  <si>
    <t>( % )       (1991 = 100 %)</t>
  </si>
  <si>
    <r>
      <t>Uskladnené množstvo (tis.m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)         </t>
    </r>
  </si>
  <si>
    <r>
      <t>výkon  (tis. 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/24 h)                    </t>
    </r>
  </si>
  <si>
    <t>Počet zamestnancov pri ťažbe ropy a zemného plynu</t>
  </si>
  <si>
    <t xml:space="preserve">                     Príloha č. 8</t>
  </si>
  <si>
    <t xml:space="preserve">           </t>
  </si>
  <si>
    <t>Prieskumno-ťažobná</t>
  </si>
  <si>
    <t xml:space="preserve"> Prieskumné práce a POS */</t>
  </si>
  <si>
    <t>Prieskumné práce a POS*/</t>
  </si>
  <si>
    <t xml:space="preserve">           Ťažba ropy</t>
  </si>
  <si>
    <t>Ťažba ropy</t>
  </si>
  <si>
    <t xml:space="preserve">     Ťažba zemného plynu</t>
  </si>
  <si>
    <t xml:space="preserve">         jednotka               </t>
  </si>
  <si>
    <t>Gbely          *</t>
  </si>
  <si>
    <t>Malacky      *</t>
  </si>
  <si>
    <t>Engas         *</t>
  </si>
  <si>
    <t>Michalovce</t>
  </si>
  <si>
    <t xml:space="preserve">Spolu                             </t>
  </si>
  <si>
    <t>*/ Podzemné opravy sond</t>
  </si>
  <si>
    <t xml:space="preserve">* Gbely = Nafta Záhorie, a. s. Gbely, ako dodávateľská organizácia a. s. Nafta Gbely </t>
  </si>
  <si>
    <t xml:space="preserve">* Malacky = Nafta Gas, a. s. Malacky, ako dodávateľská organizácia a. s. Nafta Gbely </t>
  </si>
  <si>
    <t>* Engas = Engas, s. r. o. Bratislava</t>
  </si>
  <si>
    <t>Počet zamestnancov pri podzemnom uskladňovaní plynu</t>
  </si>
  <si>
    <t>Príloha č. 9</t>
  </si>
  <si>
    <t>Podzemný zásobník</t>
  </si>
  <si>
    <t>Počet zamestnancov</t>
  </si>
  <si>
    <t>Láb 1. až 4. stavba</t>
  </si>
  <si>
    <t>Pozagas a.s. MA</t>
  </si>
  <si>
    <t>Ťažba rúd a výroba koncentrátov</t>
  </si>
  <si>
    <r>
      <t xml:space="preserve">                             </t>
    </r>
    <r>
      <rPr>
        <sz val="9"/>
        <rFont val="Arial CE"/>
        <family val="2"/>
      </rPr>
      <t>Príloha č. 10</t>
    </r>
  </si>
  <si>
    <t>Závod</t>
  </si>
  <si>
    <t>Rudňany</t>
  </si>
  <si>
    <t xml:space="preserve">Fe  </t>
  </si>
  <si>
    <t xml:space="preserve">Cu   </t>
  </si>
  <si>
    <t xml:space="preserve">Hg </t>
  </si>
  <si>
    <t>Nižná Slaná</t>
  </si>
  <si>
    <t>Slovenská banská, s.r.o.</t>
  </si>
  <si>
    <t>X*</t>
  </si>
  <si>
    <t xml:space="preserve">Hodruša    </t>
  </si>
  <si>
    <t xml:space="preserve">Spolu                                     </t>
  </si>
  <si>
    <t xml:space="preserve">Fe    </t>
  </si>
  <si>
    <t xml:space="preserve">Cu </t>
  </si>
  <si>
    <t xml:space="preserve">Hg   </t>
  </si>
  <si>
    <t xml:space="preserve">Au*  </t>
  </si>
  <si>
    <t xml:space="preserve">Ag*     </t>
  </si>
  <si>
    <t xml:space="preserve">Pb   </t>
  </si>
  <si>
    <t xml:space="preserve">Zn    </t>
  </si>
  <si>
    <t>X* - koncentrát Hodruša</t>
  </si>
  <si>
    <r>
      <t>BaSO</t>
    </r>
    <r>
      <rPr>
        <vertAlign val="subscript"/>
        <sz val="9"/>
        <rFont val="Arial CE"/>
        <family val="2"/>
      </rPr>
      <t xml:space="preserve">4 </t>
    </r>
  </si>
  <si>
    <r>
      <t>BaSO</t>
    </r>
    <r>
      <rPr>
        <vertAlign val="subscript"/>
        <sz val="9"/>
        <rFont val="Arial CE"/>
        <family val="2"/>
      </rPr>
      <t>4</t>
    </r>
  </si>
  <si>
    <r>
      <t>Fe - železné rudy, Cu - medený koncentrát, Hg - ortuť, BaSO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 xml:space="preserve"> - baryt, </t>
    </r>
    <r>
      <rPr>
        <vertAlign val="superscript"/>
        <sz val="10"/>
        <rFont val="Arial CE"/>
        <family val="2"/>
      </rPr>
      <t>*</t>
    </r>
    <r>
      <rPr>
        <sz val="10"/>
        <rFont val="Arial CE"/>
        <family val="2"/>
      </rPr>
      <t>/ - SiO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 xml:space="preserve"> - rafinovaný kremeň, </t>
    </r>
  </si>
  <si>
    <t>Počet zamestnancov pri ťažbe rúd</t>
  </si>
  <si>
    <t>Príloha č. 11</t>
  </si>
  <si>
    <t xml:space="preserve">                                                                     Počet zamestnancov                                                                                    </t>
  </si>
  <si>
    <t>Siderit Nižná Slaná</t>
  </si>
  <si>
    <t>Slovinky</t>
  </si>
  <si>
    <t>METAL ECO SERVIS</t>
  </si>
  <si>
    <t xml:space="preserve">SPOLU                      </t>
  </si>
  <si>
    <t>Ťažba magnezitu a výroba koncentrátu</t>
  </si>
  <si>
    <r>
      <t xml:space="preserve">       </t>
    </r>
    <r>
      <rPr>
        <sz val="9"/>
        <rFont val="Arial CE"/>
        <family val="2"/>
      </rPr>
      <t>Príloha č. 12</t>
    </r>
  </si>
  <si>
    <t>Ťažba rudy (kt)</t>
  </si>
  <si>
    <t xml:space="preserve">   Výroba koncentrátu (kt)</t>
  </si>
  <si>
    <t>Jelšava</t>
  </si>
  <si>
    <t>Lubeník</t>
  </si>
  <si>
    <t>Hnúšťa</t>
  </si>
  <si>
    <t xml:space="preserve">Spolu   </t>
  </si>
  <si>
    <t>Počet zamestnancov pri ťažbe magnezitu</t>
  </si>
  <si>
    <t>Príloha č. 13</t>
  </si>
  <si>
    <t>Košice</t>
  </si>
  <si>
    <t xml:space="preserve">S p o l u      </t>
  </si>
  <si>
    <t>Ťažba soľanky a výroba soli</t>
  </si>
  <si>
    <t>Príloha č. 14</t>
  </si>
  <si>
    <t>Výroba soli (kt)</t>
  </si>
  <si>
    <t>Solivary Prešov</t>
  </si>
  <si>
    <t>Počet zamestnancov pri ťažbe soľanky a výrobe soli</t>
  </si>
  <si>
    <t>Príloha č. 15</t>
  </si>
  <si>
    <t xml:space="preserve">                            Ťažba soľanky                         </t>
  </si>
  <si>
    <t>Výroba soli</t>
  </si>
  <si>
    <t>Spolu</t>
  </si>
  <si>
    <t>87*</t>
  </si>
  <si>
    <t>* 6 zamestnancov pri úprave soľanky</t>
  </si>
  <si>
    <r>
      <t xml:space="preserve">        </t>
    </r>
    <r>
      <rPr>
        <b/>
        <sz val="9"/>
        <rFont val="Arial CE"/>
        <family val="2"/>
      </rPr>
      <t xml:space="preserve">                 Ťažba soľanky (kt)                </t>
    </r>
    <r>
      <rPr>
        <sz val="9"/>
        <rFont val="Arial CE"/>
        <family val="2"/>
      </rPr>
      <t xml:space="preserve">       </t>
    </r>
  </si>
  <si>
    <r>
      <t xml:space="preserve">                                                                                            </t>
    </r>
    <r>
      <rPr>
        <b/>
        <sz val="9"/>
        <rFont val="Arial CE"/>
        <family val="2"/>
      </rPr>
      <t xml:space="preserve">  Počet    zamestnancov</t>
    </r>
    <r>
      <rPr>
        <sz val="9"/>
        <rFont val="Arial CE"/>
        <family val="2"/>
      </rPr>
      <t xml:space="preserve">                                                                                            </t>
    </r>
  </si>
  <si>
    <t>Ťažba stavebného kameňa a počet zamestnancov pri ťažbe</t>
  </si>
  <si>
    <t>$</t>
  </si>
  <si>
    <t>Dobývací priestor</t>
  </si>
  <si>
    <t>Ložisko nevyhradeného</t>
  </si>
  <si>
    <t>Poznámka</t>
  </si>
  <si>
    <t xml:space="preserve">nerastu (názov)            </t>
  </si>
  <si>
    <t>Buková</t>
  </si>
  <si>
    <t>dolomit</t>
  </si>
  <si>
    <t>Čierne Klačany</t>
  </si>
  <si>
    <t xml:space="preserve">andezit </t>
  </si>
  <si>
    <t>Devín</t>
  </si>
  <si>
    <t>granodiorit</t>
  </si>
  <si>
    <t>Dolný Lopašov</t>
  </si>
  <si>
    <t>Hont.Trsťany-Hrondín</t>
  </si>
  <si>
    <t>Horné Túrovce</t>
  </si>
  <si>
    <t>kremenec</t>
  </si>
  <si>
    <t>Hostie</t>
  </si>
  <si>
    <t>0.6</t>
  </si>
  <si>
    <t>Hradište-Dolinka</t>
  </si>
  <si>
    <t>dob. ukončené</t>
  </si>
  <si>
    <t>Hubina</t>
  </si>
  <si>
    <t>Chtelnica</t>
  </si>
  <si>
    <t>pieskovec</t>
  </si>
  <si>
    <t>Jelenec</t>
  </si>
  <si>
    <t>stav. zabezpeč.</t>
  </si>
  <si>
    <t>Lančár</t>
  </si>
  <si>
    <t>Lošonec</t>
  </si>
  <si>
    <t>melafýr</t>
  </si>
  <si>
    <t>Marianka</t>
  </si>
  <si>
    <t>fylit-stav zabezp.</t>
  </si>
  <si>
    <t>Obyce</t>
  </si>
  <si>
    <t>Prašník I.</t>
  </si>
  <si>
    <t>dob.zastavené</t>
  </si>
  <si>
    <t>Rybník nad Hronom</t>
  </si>
  <si>
    <t>Sološnica</t>
  </si>
  <si>
    <t>80.0</t>
  </si>
  <si>
    <t>Trstín</t>
  </si>
  <si>
    <t>Ložiská nevyhr.nerastu</t>
  </si>
  <si>
    <t>Jabloňovce</t>
  </si>
  <si>
    <t>Prašník-Šterusy</t>
  </si>
  <si>
    <t>dob. prerušené</t>
  </si>
  <si>
    <t>Žemberovce-Hôrka</t>
  </si>
  <si>
    <t>LNN-dolomit</t>
  </si>
  <si>
    <t xml:space="preserve">    S p o l u   DP + LNN</t>
  </si>
  <si>
    <t>LNN - ložisko nevyhradeného nerastu</t>
  </si>
  <si>
    <t>Ťažba (tis. m3)</t>
  </si>
  <si>
    <t>Počet zamestancov</t>
  </si>
  <si>
    <t>B. Bystrica - Šalková</t>
  </si>
  <si>
    <t>vápenec</t>
  </si>
  <si>
    <t>Badín</t>
  </si>
  <si>
    <t>andezit</t>
  </si>
  <si>
    <t>Beňuš</t>
  </si>
  <si>
    <t>Bulhary</t>
  </si>
  <si>
    <t>čadič</t>
  </si>
  <si>
    <t>Bzenica</t>
  </si>
  <si>
    <t>Breziny</t>
  </si>
  <si>
    <t>Čamovce</t>
  </si>
  <si>
    <t>Čierny Balog</t>
  </si>
  <si>
    <t>Detva - Piešť</t>
  </si>
  <si>
    <t>Dobrá Niva</t>
  </si>
  <si>
    <t>Hliník nad Hronom</t>
  </si>
  <si>
    <t>ryolit</t>
  </si>
  <si>
    <t>Horná Mičiná</t>
  </si>
  <si>
    <t>Horné Pršany</t>
  </si>
  <si>
    <t>Horný Tisovník</t>
  </si>
  <si>
    <t>Králiky</t>
  </si>
  <si>
    <t>Kraľovany II.</t>
  </si>
  <si>
    <t>piesky</t>
  </si>
  <si>
    <t>Kraľovany - Bystrička</t>
  </si>
  <si>
    <t>žula</t>
  </si>
  <si>
    <t>Krnišov</t>
  </si>
  <si>
    <t>Krupina I.</t>
  </si>
  <si>
    <t>Liptovská Porúbka</t>
  </si>
  <si>
    <t>porfyrit</t>
  </si>
  <si>
    <t>Môťová</t>
  </si>
  <si>
    <t>Nová Baňa - Háj</t>
  </si>
  <si>
    <t>Pliešovce</t>
  </si>
  <si>
    <t>Radzovce - Šiatoroš</t>
  </si>
  <si>
    <t>Rakša</t>
  </si>
  <si>
    <t>Ružomberok II.</t>
  </si>
  <si>
    <t>Ružomberok III.</t>
  </si>
  <si>
    <t>Ružomberok IV.</t>
  </si>
  <si>
    <t>Sása</t>
  </si>
  <si>
    <t>Stožok</t>
  </si>
  <si>
    <t>Šiatorská Bukovina</t>
  </si>
  <si>
    <t>Šumiac - Červená Skala</t>
  </si>
  <si>
    <t>Tekovská Breznica</t>
  </si>
  <si>
    <t>Vígľaš - Podrohy</t>
  </si>
  <si>
    <t>Vígľaš I.</t>
  </si>
  <si>
    <t>Vrícko</t>
  </si>
  <si>
    <t>Vrútky</t>
  </si>
  <si>
    <t>Zuberec</t>
  </si>
  <si>
    <t>Žarnovica</t>
  </si>
  <si>
    <t>Ložisko nevyhradeného nerastu  " LNN "</t>
  </si>
  <si>
    <t>Blážovce</t>
  </si>
  <si>
    <t>štrkopiesok</t>
  </si>
  <si>
    <t>Breza</t>
  </si>
  <si>
    <t>Bulhary-Smrečiny</t>
  </si>
  <si>
    <t>Fiľakovo - Chrastie</t>
  </si>
  <si>
    <t>Horná Mičiná - Ťarbaška</t>
  </si>
  <si>
    <t>Horný Tisovník - OL</t>
  </si>
  <si>
    <t>Iliaš</t>
  </si>
  <si>
    <t>Jasenica</t>
  </si>
  <si>
    <t>Kláštor p/Znievom</t>
  </si>
  <si>
    <t>Kordíky</t>
  </si>
  <si>
    <t>Krupina - Ficberg</t>
  </si>
  <si>
    <t>Kyncľová</t>
  </si>
  <si>
    <t>Liptovské Kľačany</t>
  </si>
  <si>
    <t>Ludrová - Biela Púť</t>
  </si>
  <si>
    <t>Mačkaluk</t>
  </si>
  <si>
    <t>Málinec</t>
  </si>
  <si>
    <t>Medzibrod-Zadná dolina</t>
  </si>
  <si>
    <t>Mošovce (Boriny)</t>
  </si>
  <si>
    <t>Nová Baňa (Zaller)</t>
  </si>
  <si>
    <t>Nová Baňa (Čičerka)</t>
  </si>
  <si>
    <t>Ostrá</t>
  </si>
  <si>
    <t>bridlica</t>
  </si>
  <si>
    <t>Podbiel - Za Pálenicou</t>
  </si>
  <si>
    <t>Pohronská Polhora (Borovniak)</t>
  </si>
  <si>
    <t>Poniky (Borovie)</t>
  </si>
  <si>
    <t>Ratka</t>
  </si>
  <si>
    <t>Ratka (Láza)</t>
  </si>
  <si>
    <t>Ráztoka</t>
  </si>
  <si>
    <t>Roveň</t>
  </si>
  <si>
    <t>pararula</t>
  </si>
  <si>
    <t>Strážny vrch</t>
  </si>
  <si>
    <t>piesok</t>
  </si>
  <si>
    <t>Šalková (Kôcová)</t>
  </si>
  <si>
    <t>Šávoľ</t>
  </si>
  <si>
    <t>Tekovská Breznica - Luftovo</t>
  </si>
  <si>
    <t>Turček</t>
  </si>
  <si>
    <t>Važec</t>
  </si>
  <si>
    <t>Veľká Lehota</t>
  </si>
  <si>
    <t>Veľké Dravce</t>
  </si>
  <si>
    <t>Veľké Dravce - Čičirinec</t>
  </si>
  <si>
    <t>Zvolenská Slatina</t>
  </si>
  <si>
    <t>Spolu DP + LNN</t>
  </si>
  <si>
    <t>Beňatina (zruš.)</t>
  </si>
  <si>
    <t>vápenec (likv.)2,67</t>
  </si>
  <si>
    <t>Brehov</t>
  </si>
  <si>
    <t>andezit 2,55</t>
  </si>
  <si>
    <t>Brekov</t>
  </si>
  <si>
    <t>vápnec 2,64 -2,67</t>
  </si>
  <si>
    <t>Juskova Voľa</t>
  </si>
  <si>
    <t>andezit 2,57</t>
  </si>
  <si>
    <t>Košice IV - Hradová</t>
  </si>
  <si>
    <t>granodiorit 2,68</t>
  </si>
  <si>
    <t>Ladmovce</t>
  </si>
  <si>
    <t>vápenec(zabezp.)</t>
  </si>
  <si>
    <t>Malý Horeš-Ritka</t>
  </si>
  <si>
    <t>andezit 2,65</t>
  </si>
  <si>
    <t>Okružná</t>
  </si>
  <si>
    <t>andezit 2,62(zabezp.)</t>
  </si>
  <si>
    <t>Ruskov I.</t>
  </si>
  <si>
    <t>andezit (likv) 2,72</t>
  </si>
  <si>
    <t>Sedlice</t>
  </si>
  <si>
    <t>dolomit 2,83</t>
  </si>
  <si>
    <t>Slanec</t>
  </si>
  <si>
    <t>andezit (zabezp)</t>
  </si>
  <si>
    <t>Svätuše</t>
  </si>
  <si>
    <t>andezit 2,57 - 2,65</t>
  </si>
  <si>
    <t>Trebejov</t>
  </si>
  <si>
    <t>Vechec</t>
  </si>
  <si>
    <t>andezit 2,7</t>
  </si>
  <si>
    <t>Vyšná Šebastová</t>
  </si>
  <si>
    <t>diorit porf. 2,51-2,77</t>
  </si>
  <si>
    <t>Vyšný Klátov I.</t>
  </si>
  <si>
    <t>amfibolit 2,66-3,04</t>
  </si>
  <si>
    <t>Záhradné</t>
  </si>
  <si>
    <t>andezit 2,6</t>
  </si>
  <si>
    <t>Zemplínske Hámre</t>
  </si>
  <si>
    <t xml:space="preserve">Ložiská </t>
  </si>
  <si>
    <t>nevyhradeného</t>
  </si>
  <si>
    <t>nerastu</t>
  </si>
  <si>
    <t>andezit 2,60</t>
  </si>
  <si>
    <t>Juskova Voľa - Drina</t>
  </si>
  <si>
    <t>Kamenica/Cirochou</t>
  </si>
  <si>
    <t>andezit 2,70</t>
  </si>
  <si>
    <t>Kecerovský Lipovec</t>
  </si>
  <si>
    <t>andezit (likv)</t>
  </si>
  <si>
    <t>Snina - Pčolinné</t>
  </si>
  <si>
    <t>pieskovec (zabezp)</t>
  </si>
  <si>
    <t>Vinné (Lancoška)</t>
  </si>
  <si>
    <t>Brestov (od 2004)</t>
  </si>
  <si>
    <t>Beluša (Mojtín)</t>
  </si>
  <si>
    <t>Čachtice</t>
  </si>
  <si>
    <t>vápenec 2,6</t>
  </si>
  <si>
    <t>Dolný Kamenec</t>
  </si>
  <si>
    <t>Horné Sŕnie I.</t>
  </si>
  <si>
    <t>Horné Vestenice</t>
  </si>
  <si>
    <t>Hradište - Skačany</t>
  </si>
  <si>
    <t>Hrádok</t>
  </si>
  <si>
    <t>Jablonové</t>
  </si>
  <si>
    <t>Kostolné Mitice</t>
  </si>
  <si>
    <t>Krnča</t>
  </si>
  <si>
    <t>Krnča II.</t>
  </si>
  <si>
    <t>Malá Lehota I.</t>
  </si>
  <si>
    <t xml:space="preserve">Malé Kršteňany </t>
  </si>
  <si>
    <t>Malé Kršteňany I.</t>
  </si>
  <si>
    <t xml:space="preserve">Podhradie </t>
  </si>
  <si>
    <t>Podlužany I.</t>
  </si>
  <si>
    <t>Rajec - Šuja</t>
  </si>
  <si>
    <t>Ráztočno</t>
  </si>
  <si>
    <t>Rožňové Mitice</t>
  </si>
  <si>
    <t>Soblahov</t>
  </si>
  <si>
    <t>Stráňavy - Polom</t>
  </si>
  <si>
    <t>"</t>
  </si>
  <si>
    <t>dolomit + váp.</t>
  </si>
  <si>
    <t>Trenčianske Mitice I.</t>
  </si>
  <si>
    <t>***</t>
  </si>
  <si>
    <t>dolomit 2,6</t>
  </si>
  <si>
    <t>Turie</t>
  </si>
  <si>
    <t>Turie I.</t>
  </si>
  <si>
    <t>Tunežice</t>
  </si>
  <si>
    <t>grestenit 2,7</t>
  </si>
  <si>
    <t xml:space="preserve">Veľká Čierna </t>
  </si>
  <si>
    <t>Veľká Čierna I.</t>
  </si>
  <si>
    <t>Závada</t>
  </si>
  <si>
    <t>Spolu DP</t>
  </si>
  <si>
    <t>* Počet pracovníkov je uvedený pri ťažbe ostatných surovín</t>
  </si>
  <si>
    <t>" Počet pracovníkov je uvedený pri ťažbe pre špeciálne účely</t>
  </si>
  <si>
    <t>*** preradené do tab. č. 22 - Ťažba ostatných surovín (dolomit), zosúladenie s Bilanciami zásob VL</t>
  </si>
  <si>
    <t>Ložisko nevyhradeného nerastu " LNN "</t>
  </si>
  <si>
    <t>**</t>
  </si>
  <si>
    <t>Kamenec pod/Vt.</t>
  </si>
  <si>
    <t>Klížske Hradište</t>
  </si>
  <si>
    <t>stavebný kameň</t>
  </si>
  <si>
    <t>Kolárovice</t>
  </si>
  <si>
    <t>pieskovec 2,8</t>
  </si>
  <si>
    <t>Lehota p/Vt.</t>
  </si>
  <si>
    <t>Lopušné Pažite</t>
  </si>
  <si>
    <t>Malý Kolačín</t>
  </si>
  <si>
    <t>dolomit 2,7</t>
  </si>
  <si>
    <t>Milošová</t>
  </si>
  <si>
    <t>Modrovka - Ježovec</t>
  </si>
  <si>
    <t>Mojtín</t>
  </si>
  <si>
    <t>dol. vápenec</t>
  </si>
  <si>
    <t>Nitrianske Rudno</t>
  </si>
  <si>
    <t>Podhradie - Rúbanisko</t>
  </si>
  <si>
    <t>Podhradie /Z.Ducký/</t>
  </si>
  <si>
    <t>Podlužany - Zlobiny</t>
  </si>
  <si>
    <t>Rajecká Lesná - Úsypy</t>
  </si>
  <si>
    <t>Uhrovské Podhradie</t>
  </si>
  <si>
    <t>Veľké Rovné</t>
  </si>
  <si>
    <t>pieskovec 2,6</t>
  </si>
  <si>
    <t>Vyšehradné I.</t>
  </si>
  <si>
    <t>Vyšehradné II.</t>
  </si>
  <si>
    <t>Závada - Velušovce</t>
  </si>
  <si>
    <t>Spolu LNN</t>
  </si>
  <si>
    <t>** Počet zamestnancov je uvedený pri ťažbe stavebného kameňa V DP Horné Vestenice (príloha č. 16-5)</t>
  </si>
  <si>
    <t xml:space="preserve">               Počet zamestnancov</t>
  </si>
  <si>
    <t>Čoltovo I.</t>
  </si>
  <si>
    <t>Honce</t>
  </si>
  <si>
    <t>Hranovnica</t>
  </si>
  <si>
    <t>Husiná</t>
  </si>
  <si>
    <t>Husiná I.</t>
  </si>
  <si>
    <t>Jarabina</t>
  </si>
  <si>
    <t>Konrádovce</t>
  </si>
  <si>
    <t>Kvetnica</t>
  </si>
  <si>
    <t>Lipovník</t>
  </si>
  <si>
    <t>Muráň I.</t>
  </si>
  <si>
    <t>Olcnava</t>
  </si>
  <si>
    <t>Rimavská Baňa</t>
  </si>
  <si>
    <t>Spišská Nová Ves IV.</t>
  </si>
  <si>
    <t>Spišské Tomášovce</t>
  </si>
  <si>
    <t>Drienčany</t>
  </si>
  <si>
    <t>Gemerský Jablonec</t>
  </si>
  <si>
    <t>Husiná (Kopačog)</t>
  </si>
  <si>
    <t>Nová Bašta (Dobogo)</t>
  </si>
  <si>
    <t>Spišská Teplica</t>
  </si>
  <si>
    <t>Tatranská Kotlina</t>
  </si>
  <si>
    <t>Toporec - Basy</t>
  </si>
  <si>
    <t>Vernár</t>
  </si>
  <si>
    <t>Vyšný Slavkov</t>
  </si>
  <si>
    <t>Bretka</t>
  </si>
  <si>
    <t>Mengusovce</t>
  </si>
  <si>
    <t xml:space="preserve">Toporec </t>
  </si>
  <si>
    <t>Markuška</t>
  </si>
  <si>
    <r>
      <t xml:space="preserve">Príloha č. 16 </t>
    </r>
    <r>
      <rPr>
        <vertAlign val="subscript"/>
        <sz val="9"/>
        <rFont val="Arial CE"/>
        <family val="2"/>
      </rPr>
      <t>BA</t>
    </r>
  </si>
  <si>
    <r>
      <t xml:space="preserve">v obvode pôsobnosti Obvodného banského úradu </t>
    </r>
    <r>
      <rPr>
        <b/>
        <sz val="10"/>
        <rFont val="Arial CE"/>
        <family val="2"/>
      </rPr>
      <t>Bratislava</t>
    </r>
  </si>
  <si>
    <r>
      <t>Ťažba (tis. m</t>
    </r>
    <r>
      <rPr>
        <b/>
        <vertAlign val="superscript"/>
        <sz val="10"/>
        <rFont val="Arial CE"/>
        <family val="2"/>
      </rPr>
      <t>3</t>
    </r>
    <r>
      <rPr>
        <b/>
        <sz val="10"/>
        <rFont val="Arial CE"/>
        <family val="2"/>
      </rPr>
      <t>)</t>
    </r>
  </si>
  <si>
    <r>
      <t xml:space="preserve">Príloha č.16 </t>
    </r>
    <r>
      <rPr>
        <vertAlign val="subscript"/>
        <sz val="10"/>
        <rFont val="Arial CE"/>
        <family val="2"/>
      </rPr>
      <t>BB</t>
    </r>
  </si>
  <si>
    <r>
      <t xml:space="preserve"> </t>
    </r>
    <r>
      <rPr>
        <sz val="10"/>
        <rFont val="Arial CE"/>
        <family val="2"/>
      </rPr>
      <t xml:space="preserve">v obvode pôsobnosti Obvodného banského úradu </t>
    </r>
    <r>
      <rPr>
        <b/>
        <sz val="10"/>
        <rFont val="Arial CE"/>
        <family val="2"/>
      </rPr>
      <t>Banská Bystrica</t>
    </r>
  </si>
  <si>
    <r>
      <t>Príloha č.16</t>
    </r>
    <r>
      <rPr>
        <vertAlign val="subscript"/>
        <sz val="10"/>
        <rFont val="Arial CE"/>
        <family val="2"/>
      </rPr>
      <t>BB</t>
    </r>
    <r>
      <rPr>
        <sz val="10"/>
        <rFont val="Arial CE"/>
        <family val="0"/>
      </rPr>
      <t xml:space="preserve"> - pokračovanie</t>
    </r>
  </si>
  <si>
    <r>
      <t>Príloha č. 16</t>
    </r>
    <r>
      <rPr>
        <vertAlign val="subscript"/>
        <sz val="9"/>
        <rFont val="Arial CE"/>
        <family val="2"/>
      </rPr>
      <t xml:space="preserve">KE  </t>
    </r>
  </si>
  <si>
    <r>
      <t>Príloha č.16</t>
    </r>
    <r>
      <rPr>
        <vertAlign val="subscript"/>
        <sz val="10"/>
        <rFont val="Arial CE"/>
        <family val="2"/>
      </rPr>
      <t>PD</t>
    </r>
    <r>
      <rPr>
        <sz val="10"/>
        <rFont val="Arial CE"/>
        <family val="0"/>
      </rPr>
      <t xml:space="preserve"> </t>
    </r>
  </si>
  <si>
    <r>
      <t xml:space="preserve">v obvode pôsobnosti Obvodného banského úradu </t>
    </r>
    <r>
      <rPr>
        <b/>
        <sz val="10"/>
        <rFont val="Arial CE"/>
        <family val="2"/>
      </rPr>
      <t>Prievidza</t>
    </r>
    <r>
      <rPr>
        <sz val="10"/>
        <rFont val="Arial CE"/>
        <family val="2"/>
      </rPr>
      <t xml:space="preserve"> </t>
    </r>
  </si>
  <si>
    <r>
      <t>212,7</t>
    </r>
    <r>
      <rPr>
        <vertAlign val="superscript"/>
        <sz val="8"/>
        <rFont val="Arial CE"/>
        <family val="0"/>
      </rPr>
      <t>a</t>
    </r>
  </si>
  <si>
    <r>
      <t>17,3</t>
    </r>
    <r>
      <rPr>
        <vertAlign val="superscript"/>
        <sz val="8"/>
        <rFont val="Arial CE"/>
        <family val="2"/>
      </rPr>
      <t>a</t>
    </r>
  </si>
  <si>
    <r>
      <t xml:space="preserve">a </t>
    </r>
    <r>
      <rPr>
        <sz val="8"/>
        <rFont val="Arial CE"/>
        <family val="2"/>
      </rPr>
      <t>V minulých rokoch bola celá ťažba vykazovaná v ťažbe vápencov pre špeciálne účely</t>
    </r>
  </si>
  <si>
    <r>
      <t>Príloha č.16</t>
    </r>
    <r>
      <rPr>
        <vertAlign val="subscript"/>
        <sz val="10"/>
        <rFont val="Arial CE"/>
        <family val="2"/>
      </rPr>
      <t>PD</t>
    </r>
    <r>
      <rPr>
        <sz val="10"/>
        <rFont val="Arial CE"/>
        <family val="0"/>
      </rPr>
      <t xml:space="preserve"> - pokračovanie</t>
    </r>
  </si>
  <si>
    <r>
      <t>V obvode pôsobnosti Obvodného banského úradu</t>
    </r>
    <r>
      <rPr>
        <b/>
        <sz val="10"/>
        <rFont val="Arial CE"/>
        <family val="2"/>
      </rPr>
      <t xml:space="preserve"> Prievidza</t>
    </r>
  </si>
  <si>
    <r>
      <t>Príloha č. 16</t>
    </r>
    <r>
      <rPr>
        <vertAlign val="subscript"/>
        <sz val="9"/>
        <rFont val="Arial CE"/>
        <family val="2"/>
      </rPr>
      <t>SNV</t>
    </r>
    <r>
      <rPr>
        <sz val="9"/>
        <rFont val="Arial CE"/>
        <family val="2"/>
      </rPr>
      <t xml:space="preserve"> </t>
    </r>
  </si>
  <si>
    <r>
      <t xml:space="preserve">V obvode pôsobnosti Obvodného banského úradu </t>
    </r>
    <r>
      <rPr>
        <b/>
        <sz val="10"/>
        <rFont val="Arial CE"/>
        <family val="2"/>
      </rPr>
      <t>Spišská Nová Ves</t>
    </r>
  </si>
  <si>
    <t xml:space="preserve">   Ť a ž b a   (t)</t>
  </si>
  <si>
    <r>
      <t>Ť a ž b a  ( tis.m</t>
    </r>
    <r>
      <rPr>
        <b/>
        <vertAlign val="superscript"/>
        <sz val="10"/>
        <rFont val="Arial CE"/>
        <family val="2"/>
      </rPr>
      <t xml:space="preserve">3 </t>
    </r>
    <r>
      <rPr>
        <b/>
        <sz val="10"/>
        <rFont val="Arial CE"/>
        <family val="2"/>
      </rPr>
      <t>)</t>
    </r>
  </si>
  <si>
    <t xml:space="preserve">ťažobný:                                                </t>
  </si>
  <si>
    <t>Au*, Ag* - obsah v zliatku  v ( kg )</t>
  </si>
  <si>
    <t>položka - " SPOLU - 2. časť "  v ( t )</t>
  </si>
  <si>
    <r>
      <t>V obvode pôsobnosti Obvodného banského úradu</t>
    </r>
    <r>
      <rPr>
        <b/>
        <sz val="10"/>
        <rFont val="Arial CE"/>
        <family val="2"/>
      </rPr>
      <t xml:space="preserve"> Košice</t>
    </r>
  </si>
  <si>
    <t xml:space="preserve">Ťažba  [ tis. m3 ] </t>
  </si>
  <si>
    <t>Výroba koncentrátu (kt, t, kg)</t>
  </si>
  <si>
    <t>PZZP Láb 1. až 4. stavba (Prevádzkovatelia : 1. až 3. stavba - NAFTA, a. s. Gbely, 4. stavba - POZAGAS, a. s. Malacky)</t>
  </si>
</sst>
</file>

<file path=xl/styles.xml><?xml version="1.0" encoding="utf-8"?>
<styleSheet xmlns="http://schemas.openxmlformats.org/spreadsheetml/2006/main">
  <numFmts count="4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_ ;\-#,##0.00\ "/>
    <numFmt numFmtId="166" formatCode="#,##0.000"/>
    <numFmt numFmtId="167" formatCode="0.0"/>
    <numFmt numFmtId="168" formatCode="0.000"/>
    <numFmt numFmtId="169" formatCode="_-* #,##0.0\ _S_k_-;\-* #,##0.0\ _S_k_-;_-* &quot;-&quot;??\ _S_k_-;_-@_-"/>
    <numFmt numFmtId="170" formatCode="#,##0.0000"/>
    <numFmt numFmtId="171" formatCode="_-* #,##0.000\ _S_k_-;\-* #,##0.000\ _S_k_-;_-* &quot;-&quot;??\ _S_k_-;_-@_-"/>
    <numFmt numFmtId="172" formatCode="_-* #,##0\ _S_k_-;\-* #,##0\ _S_k_-;_-* &quot;-&quot;??\ _S_k_-;_-@_-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0000"/>
    <numFmt numFmtId="177" formatCode="0.00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0.0000000"/>
    <numFmt numFmtId="191" formatCode="[$-41B]d\.\ mmmm\ yyyy"/>
    <numFmt numFmtId="192" formatCode="000\ 00"/>
    <numFmt numFmtId="193" formatCode="#,##0\ &quot;Sk&quot;"/>
    <numFmt numFmtId="194" formatCode="#,##0\ _S_k"/>
    <numFmt numFmtId="195" formatCode="mmm/yyyy"/>
    <numFmt numFmtId="196" formatCode="yy"/>
    <numFmt numFmtId="197" formatCode="yyyy"/>
    <numFmt numFmtId="198" formatCode="0.00000000"/>
    <numFmt numFmtId="199" formatCode="0.000000000"/>
    <numFmt numFmtId="200" formatCode="0.0000000000"/>
    <numFmt numFmtId="201" formatCode="0.00000000000"/>
  </numFmts>
  <fonts count="25">
    <font>
      <sz val="10"/>
      <name val="Arial"/>
      <family val="0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b/>
      <vertAlign val="superscript"/>
      <sz val="9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9"/>
      <name val="Arial CE"/>
      <family val="2"/>
    </font>
    <font>
      <sz val="9"/>
      <name val="Arial"/>
      <family val="0"/>
    </font>
    <font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color indexed="18"/>
      <name val="Arial CE"/>
      <family val="2"/>
    </font>
    <font>
      <vertAlign val="superscript"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166" fontId="3" fillId="0" borderId="17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67" fontId="3" fillId="0" borderId="18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 horizontal="right"/>
    </xf>
    <xf numFmtId="16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13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horizontal="left"/>
    </xf>
    <xf numFmtId="164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165" fontId="3" fillId="0" borderId="13" xfId="0" applyNumberFormat="1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/>
    </xf>
    <xf numFmtId="0" fontId="2" fillId="0" borderId="33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3" fillId="0" borderId="0" xfId="26" applyNumberFormat="1" applyFont="1" applyBorder="1" applyAlignment="1">
      <alignment horizontal="center"/>
      <protection/>
    </xf>
    <xf numFmtId="166" fontId="3" fillId="0" borderId="0" xfId="25" applyNumberFormat="1" applyFont="1" applyBorder="1">
      <alignment/>
      <protection/>
    </xf>
    <xf numFmtId="3" fontId="3" fillId="0" borderId="0" xfId="25" applyNumberFormat="1" applyFont="1" applyBorder="1">
      <alignment/>
      <protection/>
    </xf>
    <xf numFmtId="2" fontId="3" fillId="0" borderId="0" xfId="0" applyNumberFormat="1" applyFont="1" applyBorder="1" applyAlignment="1">
      <alignment/>
    </xf>
    <xf numFmtId="167" fontId="3" fillId="0" borderId="0" xfId="25" applyNumberFormat="1" applyFont="1" applyBorder="1">
      <alignment/>
      <protection/>
    </xf>
    <xf numFmtId="4" fontId="3" fillId="0" borderId="0" xfId="0" applyNumberFormat="1" applyFont="1" applyBorder="1" applyAlignment="1">
      <alignment/>
    </xf>
    <xf numFmtId="164" fontId="3" fillId="0" borderId="0" xfId="25" applyNumberFormat="1" applyFont="1" applyBorder="1">
      <alignment/>
      <protection/>
    </xf>
    <xf numFmtId="167" fontId="5" fillId="0" borderId="0" xfId="0" applyNumberFormat="1" applyFont="1" applyBorder="1" applyAlignment="1">
      <alignment/>
    </xf>
    <xf numFmtId="0" fontId="3" fillId="0" borderId="0" xfId="25" applyFont="1" applyBorder="1">
      <alignment/>
      <protection/>
    </xf>
    <xf numFmtId="164" fontId="3" fillId="0" borderId="0" xfId="26" applyNumberFormat="1" applyFont="1" applyBorder="1" applyAlignment="1">
      <alignment horizontal="center"/>
      <protection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25" applyFont="1" applyBorder="1">
      <alignment/>
      <protection/>
    </xf>
    <xf numFmtId="3" fontId="2" fillId="0" borderId="0" xfId="26" applyNumberFormat="1" applyFont="1" applyBorder="1" applyAlignment="1">
      <alignment horizontal="center"/>
      <protection/>
    </xf>
    <xf numFmtId="2" fontId="3" fillId="0" borderId="0" xfId="25" applyNumberFormat="1" applyFont="1" applyBorder="1">
      <alignment/>
      <protection/>
    </xf>
    <xf numFmtId="2" fontId="3" fillId="0" borderId="32" xfId="0" applyNumberFormat="1" applyFont="1" applyBorder="1" applyAlignment="1">
      <alignment/>
    </xf>
    <xf numFmtId="165" fontId="3" fillId="0" borderId="34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33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26" applyFont="1" applyBorder="1" applyAlignment="1">
      <alignment horizontal="center"/>
      <protection/>
    </xf>
    <xf numFmtId="0" fontId="3" fillId="0" borderId="16" xfId="0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1" fontId="3" fillId="0" borderId="17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40" xfId="0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44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5" fillId="0" borderId="0" xfId="25" applyFont="1" applyBorder="1">
      <alignment/>
      <protection/>
    </xf>
    <xf numFmtId="3" fontId="5" fillId="0" borderId="0" xfId="26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3" xfId="0" applyBorder="1" applyAlignment="1">
      <alignment/>
    </xf>
    <xf numFmtId="0" fontId="2" fillId="0" borderId="45" xfId="0" applyFont="1" applyBorder="1" applyAlignment="1">
      <alignment/>
    </xf>
    <xf numFmtId="0" fontId="4" fillId="0" borderId="45" xfId="0" applyFont="1" applyBorder="1" applyAlignment="1">
      <alignment/>
    </xf>
    <xf numFmtId="0" fontId="0" fillId="0" borderId="0" xfId="0" applyAlignment="1">
      <alignment horizontal="right"/>
    </xf>
    <xf numFmtId="0" fontId="4" fillId="0" borderId="33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4" fillId="0" borderId="11" xfId="0" applyFon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2" fillId="0" borderId="25" xfId="0" applyNumberFormat="1" applyFont="1" applyBorder="1" applyAlignment="1">
      <alignment horizontal="right"/>
    </xf>
    <xf numFmtId="168" fontId="0" fillId="0" borderId="11" xfId="0" applyNumberFormat="1" applyBorder="1" applyAlignment="1">
      <alignment/>
    </xf>
    <xf numFmtId="166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47" xfId="0" applyFon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47" xfId="0" applyNumberFormat="1" applyBorder="1" applyAlignment="1">
      <alignment/>
    </xf>
    <xf numFmtId="166" fontId="2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3" xfId="0" applyNumberFormat="1" applyFont="1" applyBorder="1" applyAlignment="1">
      <alignment horizontal="right"/>
    </xf>
    <xf numFmtId="166" fontId="0" fillId="0" borderId="21" xfId="0" applyNumberFormat="1" applyBorder="1" applyAlignment="1">
      <alignment/>
    </xf>
    <xf numFmtId="166" fontId="0" fillId="0" borderId="47" xfId="0" applyNumberFormat="1" applyBorder="1" applyAlignment="1">
      <alignment/>
    </xf>
    <xf numFmtId="166" fontId="2" fillId="0" borderId="24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0" fillId="0" borderId="14" xfId="0" applyBorder="1" applyAlignment="1">
      <alignment/>
    </xf>
    <xf numFmtId="168" fontId="0" fillId="0" borderId="17" xfId="0" applyNumberFormat="1" applyBorder="1" applyAlignment="1">
      <alignment/>
    </xf>
    <xf numFmtId="0" fontId="0" fillId="0" borderId="18" xfId="0" applyFont="1" applyBorder="1" applyAlignment="1">
      <alignment/>
    </xf>
    <xf numFmtId="167" fontId="0" fillId="0" borderId="47" xfId="0" applyNumberFormat="1" applyFont="1" applyBorder="1" applyAlignment="1">
      <alignment horizontal="right"/>
    </xf>
    <xf numFmtId="168" fontId="2" fillId="0" borderId="16" xfId="0" applyNumberFormat="1" applyFont="1" applyBorder="1" applyAlignment="1">
      <alignment/>
    </xf>
    <xf numFmtId="167" fontId="0" fillId="0" borderId="0" xfId="0" applyNumberFormat="1" applyBorder="1" applyAlignment="1">
      <alignment horizontal="center"/>
    </xf>
    <xf numFmtId="0" fontId="4" fillId="0" borderId="22" xfId="0" applyFont="1" applyBorder="1" applyAlignment="1">
      <alignment/>
    </xf>
    <xf numFmtId="166" fontId="0" fillId="0" borderId="26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30" xfId="0" applyNumberFormat="1" applyBorder="1" applyAlignment="1">
      <alignment/>
    </xf>
    <xf numFmtId="166" fontId="0" fillId="0" borderId="48" xfId="0" applyNumberFormat="1" applyBorder="1" applyAlignment="1">
      <alignment/>
    </xf>
    <xf numFmtId="168" fontId="0" fillId="0" borderId="23" xfId="0" applyNumberFormat="1" applyBorder="1" applyAlignment="1">
      <alignment/>
    </xf>
    <xf numFmtId="0" fontId="2" fillId="0" borderId="32" xfId="0" applyFont="1" applyBorder="1" applyAlignment="1">
      <alignment/>
    </xf>
    <xf numFmtId="168" fontId="0" fillId="0" borderId="22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4" fillId="0" borderId="49" xfId="0" applyFont="1" applyBorder="1" applyAlignment="1">
      <alignment/>
    </xf>
    <xf numFmtId="166" fontId="0" fillId="0" borderId="50" xfId="0" applyNumberFormat="1" applyBorder="1" applyAlignment="1">
      <alignment/>
    </xf>
    <xf numFmtId="166" fontId="0" fillId="0" borderId="51" xfId="0" applyNumberFormat="1" applyBorder="1" applyAlignment="1">
      <alignment/>
    </xf>
    <xf numFmtId="165" fontId="0" fillId="0" borderId="52" xfId="0" applyNumberFormat="1" applyBorder="1" applyAlignment="1">
      <alignment/>
    </xf>
    <xf numFmtId="166" fontId="0" fillId="0" borderId="52" xfId="0" applyNumberFormat="1" applyFont="1" applyBorder="1" applyAlignment="1">
      <alignment/>
    </xf>
    <xf numFmtId="168" fontId="0" fillId="0" borderId="45" xfId="0" applyNumberFormat="1" applyBorder="1" applyAlignment="1">
      <alignment/>
    </xf>
    <xf numFmtId="166" fontId="0" fillId="0" borderId="53" xfId="0" applyNumberForma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54" xfId="0" applyFont="1" applyBorder="1" applyAlignment="1">
      <alignment/>
    </xf>
    <xf numFmtId="0" fontId="3" fillId="0" borderId="55" xfId="0" applyFont="1" applyBorder="1" applyAlignment="1">
      <alignment horizontal="right"/>
    </xf>
    <xf numFmtId="3" fontId="2" fillId="0" borderId="56" xfId="17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5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58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Border="1" applyAlignment="1">
      <alignment horizontal="right"/>
    </xf>
    <xf numFmtId="3" fontId="2" fillId="0" borderId="60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3" fontId="2" fillId="0" borderId="31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0" xfId="0" applyFont="1" applyBorder="1" applyAlignment="1">
      <alignment/>
    </xf>
    <xf numFmtId="3" fontId="2" fillId="0" borderId="61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0" borderId="53" xfId="0" applyNumberFormat="1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3" fontId="12" fillId="0" borderId="18" xfId="0" applyNumberFormat="1" applyFont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58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3" fontId="12" fillId="0" borderId="61" xfId="0" applyNumberFormat="1" applyFont="1" applyBorder="1" applyAlignment="1">
      <alignment/>
    </xf>
    <xf numFmtId="0" fontId="12" fillId="0" borderId="39" xfId="0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64" xfId="0" applyNumberFormat="1" applyFont="1" applyBorder="1" applyAlignment="1">
      <alignment/>
    </xf>
    <xf numFmtId="3" fontId="12" fillId="0" borderId="32" xfId="0" applyNumberFormat="1" applyFont="1" applyBorder="1" applyAlignment="1">
      <alignment horizontal="center"/>
    </xf>
    <xf numFmtId="3" fontId="12" fillId="0" borderId="63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12" fillId="0" borderId="53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65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8" xfId="0" applyNumberFormat="1" applyFont="1" applyFill="1" applyBorder="1" applyAlignment="1">
      <alignment/>
    </xf>
    <xf numFmtId="164" fontId="2" fillId="0" borderId="66" xfId="17" applyNumberFormat="1" applyFont="1" applyBorder="1" applyAlignment="1">
      <alignment horizontal="right"/>
    </xf>
    <xf numFmtId="167" fontId="0" fillId="0" borderId="1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" fillId="0" borderId="10" xfId="17" applyNumberFormat="1" applyFont="1" applyBorder="1" applyAlignment="1">
      <alignment horizontal="right"/>
    </xf>
    <xf numFmtId="164" fontId="2" fillId="0" borderId="18" xfId="0" applyNumberFormat="1" applyFont="1" applyFill="1" applyBorder="1" applyAlignment="1">
      <alignment/>
    </xf>
    <xf numFmtId="167" fontId="0" fillId="0" borderId="22" xfId="0" applyNumberFormat="1" applyBorder="1" applyAlignment="1">
      <alignment/>
    </xf>
    <xf numFmtId="3" fontId="2" fillId="0" borderId="66" xfId="17" applyNumberFormat="1" applyFont="1" applyBorder="1" applyAlignment="1">
      <alignment horizontal="right"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67" xfId="17" applyNumberFormat="1" applyFont="1" applyBorder="1" applyAlignment="1">
      <alignment horizontal="right"/>
    </xf>
    <xf numFmtId="167" fontId="0" fillId="0" borderId="30" xfId="0" applyNumberForma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54" xfId="0" applyFont="1" applyBorder="1" applyAlignment="1">
      <alignment/>
    </xf>
    <xf numFmtId="0" fontId="16" fillId="0" borderId="5" xfId="0" applyFont="1" applyBorder="1" applyAlignment="1">
      <alignment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/>
    </xf>
    <xf numFmtId="0" fontId="16" fillId="0" borderId="0" xfId="0" applyFont="1" applyBorder="1" applyAlignment="1">
      <alignment horizontal="center"/>
    </xf>
    <xf numFmtId="1" fontId="12" fillId="0" borderId="12" xfId="0" applyNumberFormat="1" applyFont="1" applyBorder="1" applyAlignment="1">
      <alignment/>
    </xf>
    <xf numFmtId="1" fontId="12" fillId="0" borderId="13" xfId="0" applyNumberFormat="1" applyFont="1" applyBorder="1" applyAlignment="1">
      <alignment/>
    </xf>
    <xf numFmtId="1" fontId="12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" fontId="12" fillId="0" borderId="57" xfId="0" applyNumberFormat="1" applyFont="1" applyBorder="1" applyAlignment="1">
      <alignment/>
    </xf>
    <xf numFmtId="1" fontId="12" fillId="0" borderId="13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12" fillId="0" borderId="17" xfId="0" applyNumberFormat="1" applyFont="1" applyBorder="1" applyAlignment="1">
      <alignment/>
    </xf>
    <xf numFmtId="1" fontId="12" fillId="0" borderId="18" xfId="0" applyNumberFormat="1" applyFont="1" applyBorder="1" applyAlignment="1">
      <alignment/>
    </xf>
    <xf numFmtId="1" fontId="12" fillId="0" borderId="18" xfId="0" applyNumberFormat="1" applyFont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0" fontId="12" fillId="0" borderId="16" xfId="0" applyFont="1" applyBorder="1" applyAlignment="1">
      <alignment/>
    </xf>
    <xf numFmtId="1" fontId="12" fillId="0" borderId="58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1" fontId="12" fillId="0" borderId="16" xfId="0" applyNumberFormat="1" applyFont="1" applyFill="1" applyBorder="1" applyAlignment="1">
      <alignment horizontal="right"/>
    </xf>
    <xf numFmtId="1" fontId="12" fillId="0" borderId="58" xfId="0" applyNumberFormat="1" applyFont="1" applyBorder="1" applyAlignment="1">
      <alignment/>
    </xf>
    <xf numFmtId="1" fontId="12" fillId="0" borderId="17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12" fillId="0" borderId="47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/>
    </xf>
    <xf numFmtId="1" fontId="12" fillId="0" borderId="24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right"/>
    </xf>
    <xf numFmtId="1" fontId="12" fillId="0" borderId="59" xfId="0" applyNumberFormat="1" applyFont="1" applyBorder="1" applyAlignment="1">
      <alignment/>
    </xf>
    <xf numFmtId="1" fontId="12" fillId="0" borderId="21" xfId="0" applyNumberFormat="1" applyFont="1" applyBorder="1" applyAlignment="1">
      <alignment/>
    </xf>
    <xf numFmtId="1" fontId="12" fillId="0" borderId="18" xfId="0" applyNumberFormat="1" applyFont="1" applyFill="1" applyBorder="1" applyAlignment="1">
      <alignment/>
    </xf>
    <xf numFmtId="1" fontId="12" fillId="0" borderId="61" xfId="0" applyNumberFormat="1" applyFont="1" applyBorder="1" applyAlignment="1">
      <alignment/>
    </xf>
    <xf numFmtId="1" fontId="12" fillId="0" borderId="64" xfId="0" applyNumberFormat="1" applyFont="1" applyBorder="1" applyAlignment="1">
      <alignment/>
    </xf>
    <xf numFmtId="1" fontId="12" fillId="0" borderId="32" xfId="0" applyNumberFormat="1" applyFont="1" applyBorder="1" applyAlignment="1">
      <alignment/>
    </xf>
    <xf numFmtId="1" fontId="12" fillId="0" borderId="31" xfId="0" applyNumberFormat="1" applyFont="1" applyBorder="1" applyAlignment="1">
      <alignment/>
    </xf>
    <xf numFmtId="0" fontId="12" fillId="0" borderId="30" xfId="0" applyFont="1" applyBorder="1" applyAlignment="1">
      <alignment horizontal="right"/>
    </xf>
    <xf numFmtId="1" fontId="12" fillId="0" borderId="3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6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37" xfId="0" applyFont="1" applyBorder="1" applyAlignment="1">
      <alignment horizontal="justify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37" xfId="0" applyFont="1" applyBorder="1" applyAlignment="1">
      <alignment horizontal="left"/>
    </xf>
    <xf numFmtId="167" fontId="3" fillId="0" borderId="17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12" fillId="0" borderId="38" xfId="0" applyFont="1" applyBorder="1" applyAlignment="1">
      <alignment/>
    </xf>
    <xf numFmtId="0" fontId="3" fillId="0" borderId="48" xfId="0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3" xfId="0" applyFont="1" applyBorder="1" applyAlignment="1">
      <alignment horizontal="right"/>
    </xf>
    <xf numFmtId="0" fontId="2" fillId="0" borderId="53" xfId="0" applyFont="1" applyBorder="1" applyAlignment="1">
      <alignment/>
    </xf>
    <xf numFmtId="0" fontId="2" fillId="0" borderId="69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3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34" xfId="0" applyFont="1" applyBorder="1" applyAlignment="1">
      <alignment/>
    </xf>
    <xf numFmtId="4" fontId="3" fillId="0" borderId="26" xfId="0" applyNumberFormat="1" applyFont="1" applyBorder="1" applyAlignment="1">
      <alignment/>
    </xf>
    <xf numFmtId="164" fontId="3" fillId="0" borderId="60" xfId="0" applyNumberFormat="1" applyFont="1" applyBorder="1" applyAlignment="1">
      <alignment/>
    </xf>
    <xf numFmtId="164" fontId="3" fillId="0" borderId="48" xfId="0" applyNumberFormat="1" applyFont="1" applyBorder="1" applyAlignment="1">
      <alignment/>
    </xf>
    <xf numFmtId="0" fontId="3" fillId="0" borderId="48" xfId="0" applyFont="1" applyBorder="1" applyAlignment="1">
      <alignment horizontal="right"/>
    </xf>
    <xf numFmtId="2" fontId="3" fillId="0" borderId="7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3" fillId="0" borderId="70" xfId="0" applyFont="1" applyBorder="1" applyAlignment="1">
      <alignment horizontal="left" shrinkToFit="1"/>
    </xf>
    <xf numFmtId="0" fontId="3" fillId="0" borderId="68" xfId="0" applyFont="1" applyBorder="1" applyAlignment="1">
      <alignment horizontal="right"/>
    </xf>
    <xf numFmtId="0" fontId="2" fillId="0" borderId="0" xfId="0" applyNumberFormat="1" applyFont="1" applyAlignment="1">
      <alignment/>
    </xf>
    <xf numFmtId="0" fontId="3" fillId="0" borderId="70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69" xfId="0" applyFont="1" applyBorder="1" applyAlignment="1">
      <alignment horizontal="lef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3" fillId="0" borderId="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38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5" fillId="0" borderId="49" xfId="0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51" xfId="0" applyNumberFormat="1" applyFont="1" applyBorder="1" applyAlignment="1">
      <alignment/>
    </xf>
    <xf numFmtId="3" fontId="3" fillId="0" borderId="51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51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4" fontId="3" fillId="0" borderId="58" xfId="0" applyNumberFormat="1" applyFont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31" xfId="0" applyNumberFormat="1" applyFont="1" applyFill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4" fontId="3" fillId="0" borderId="5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4" fontId="3" fillId="0" borderId="51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4" fontId="3" fillId="0" borderId="51" xfId="0" applyNumberFormat="1" applyFont="1" applyBorder="1" applyAlignment="1">
      <alignment/>
    </xf>
    <xf numFmtId="2" fontId="3" fillId="0" borderId="52" xfId="0" applyNumberFormat="1" applyFont="1" applyBorder="1" applyAlignment="1">
      <alignment horizontal="right"/>
    </xf>
    <xf numFmtId="2" fontId="3" fillId="0" borderId="49" xfId="0" applyNumberFormat="1" applyFont="1" applyBorder="1" applyAlignment="1">
      <alignment horizontal="right"/>
    </xf>
    <xf numFmtId="4" fontId="3" fillId="0" borderId="71" xfId="0" applyNumberFormat="1" applyFont="1" applyBorder="1" applyAlignment="1">
      <alignment horizontal="right"/>
    </xf>
    <xf numFmtId="4" fontId="3" fillId="0" borderId="53" xfId="0" applyNumberFormat="1" applyFont="1" applyBorder="1" applyAlignment="1">
      <alignment/>
    </xf>
    <xf numFmtId="0" fontId="3" fillId="0" borderId="53" xfId="0" applyFont="1" applyBorder="1" applyAlignment="1">
      <alignment/>
    </xf>
    <xf numFmtId="2" fontId="3" fillId="0" borderId="49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5" fillId="0" borderId="52" xfId="0" applyFont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 horizontal="center"/>
    </xf>
    <xf numFmtId="3" fontId="20" fillId="0" borderId="72" xfId="0" applyNumberFormat="1" applyFont="1" applyBorder="1" applyAlignment="1">
      <alignment/>
    </xf>
    <xf numFmtId="3" fontId="20" fillId="0" borderId="49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20" fillId="0" borderId="45" xfId="0" applyFont="1" applyBorder="1" applyAlignment="1">
      <alignment/>
    </xf>
    <xf numFmtId="0" fontId="20" fillId="0" borderId="49" xfId="0" applyFont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9" fillId="0" borderId="49" xfId="0" applyFont="1" applyBorder="1" applyAlignment="1">
      <alignment/>
    </xf>
    <xf numFmtId="167" fontId="3" fillId="0" borderId="63" xfId="0" applyNumberFormat="1" applyFont="1" applyBorder="1" applyAlignment="1">
      <alignment/>
    </xf>
    <xf numFmtId="167" fontId="3" fillId="0" borderId="53" xfId="0" applyNumberFormat="1" applyFont="1" applyBorder="1" applyAlignment="1">
      <alignment/>
    </xf>
    <xf numFmtId="167" fontId="3" fillId="0" borderId="63" xfId="0" applyNumberFormat="1" applyFont="1" applyFill="1" applyBorder="1" applyAlignment="1">
      <alignment/>
    </xf>
    <xf numFmtId="0" fontId="20" fillId="0" borderId="63" xfId="0" applyFont="1" applyBorder="1" applyAlignment="1">
      <alignment/>
    </xf>
    <xf numFmtId="167" fontId="20" fillId="0" borderId="39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53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62" xfId="0" applyFont="1" applyBorder="1" applyAlignment="1">
      <alignment/>
    </xf>
    <xf numFmtId="0" fontId="5" fillId="0" borderId="73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20" fillId="0" borderId="39" xfId="0" applyFont="1" applyBorder="1" applyAlignment="1">
      <alignment/>
    </xf>
    <xf numFmtId="0" fontId="20" fillId="0" borderId="49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NumberFormat="1" applyFont="1" applyFill="1" applyBorder="1" applyAlignment="1">
      <alignment/>
    </xf>
    <xf numFmtId="0" fontId="20" fillId="0" borderId="29" xfId="0" applyFont="1" applyBorder="1" applyAlignment="1">
      <alignment horizontal="right"/>
    </xf>
    <xf numFmtId="0" fontId="2" fillId="0" borderId="0" xfId="27">
      <alignment/>
      <protection/>
    </xf>
    <xf numFmtId="0" fontId="4" fillId="0" borderId="0" xfId="27" applyFont="1">
      <alignment/>
      <protection/>
    </xf>
    <xf numFmtId="0" fontId="2" fillId="0" borderId="0" xfId="27" applyFont="1">
      <alignment/>
      <protection/>
    </xf>
    <xf numFmtId="0" fontId="3" fillId="0" borderId="0" xfId="27" applyFont="1" applyAlignment="1">
      <alignment horizontal="right"/>
      <protection/>
    </xf>
    <xf numFmtId="0" fontId="5" fillId="0" borderId="5" xfId="27" applyFont="1" applyBorder="1">
      <alignment/>
      <protection/>
    </xf>
    <xf numFmtId="0" fontId="2" fillId="0" borderId="3" xfId="27" applyFont="1" applyBorder="1">
      <alignment/>
      <protection/>
    </xf>
    <xf numFmtId="0" fontId="5" fillId="0" borderId="0" xfId="27" applyFont="1" applyBorder="1">
      <alignment/>
      <protection/>
    </xf>
    <xf numFmtId="0" fontId="2" fillId="0" borderId="26" xfId="27" applyFont="1" applyBorder="1">
      <alignment/>
      <protection/>
    </xf>
    <xf numFmtId="0" fontId="4" fillId="0" borderId="0" xfId="27" applyFont="1" applyBorder="1" applyAlignment="1">
      <alignment horizontal="center"/>
      <protection/>
    </xf>
    <xf numFmtId="0" fontId="3" fillId="0" borderId="27" xfId="27" applyFont="1" applyBorder="1" applyAlignment="1">
      <alignment horizontal="right"/>
      <protection/>
    </xf>
    <xf numFmtId="0" fontId="2" fillId="0" borderId="0" xfId="27" applyFont="1" applyBorder="1">
      <alignment/>
      <protection/>
    </xf>
    <xf numFmtId="0" fontId="5" fillId="0" borderId="33" xfId="27" applyFont="1" applyBorder="1" applyAlignment="1">
      <alignment horizontal="center"/>
      <protection/>
    </xf>
    <xf numFmtId="0" fontId="5" fillId="0" borderId="39" xfId="27" applyFont="1" applyBorder="1">
      <alignment/>
      <protection/>
    </xf>
    <xf numFmtId="0" fontId="5" fillId="0" borderId="50" xfId="27" applyFont="1" applyBorder="1" applyAlignment="1">
      <alignment horizontal="center"/>
      <protection/>
    </xf>
    <xf numFmtId="0" fontId="5" fillId="0" borderId="51" xfId="27" applyFont="1" applyBorder="1" applyAlignment="1">
      <alignment horizontal="center"/>
      <protection/>
    </xf>
    <xf numFmtId="0" fontId="5" fillId="0" borderId="45" xfId="27" applyFont="1" applyBorder="1" applyAlignment="1">
      <alignment horizontal="center"/>
      <protection/>
    </xf>
    <xf numFmtId="0" fontId="5" fillId="0" borderId="52" xfId="27" applyFont="1" applyBorder="1" applyAlignment="1">
      <alignment horizontal="center"/>
      <protection/>
    </xf>
    <xf numFmtId="0" fontId="5" fillId="0" borderId="72" xfId="27" applyFont="1" applyBorder="1" applyAlignment="1">
      <alignment horizontal="center"/>
      <protection/>
    </xf>
    <xf numFmtId="0" fontId="2" fillId="0" borderId="9" xfId="27" applyFont="1" applyBorder="1">
      <alignment/>
      <protection/>
    </xf>
    <xf numFmtId="164" fontId="3" fillId="0" borderId="12" xfId="27" applyNumberFormat="1" applyFont="1" applyBorder="1">
      <alignment/>
      <protection/>
    </xf>
    <xf numFmtId="0" fontId="3" fillId="0" borderId="48" xfId="27" applyFont="1" applyBorder="1">
      <alignment/>
      <protection/>
    </xf>
    <xf numFmtId="0" fontId="3" fillId="0" borderId="0" xfId="27" applyFont="1" applyBorder="1">
      <alignment/>
      <protection/>
    </xf>
    <xf numFmtId="0" fontId="3" fillId="0" borderId="68" xfId="27" applyFont="1" applyBorder="1">
      <alignment/>
      <protection/>
    </xf>
    <xf numFmtId="0" fontId="3" fillId="0" borderId="10" xfId="27" applyFont="1" applyBorder="1">
      <alignment/>
      <protection/>
    </xf>
    <xf numFmtId="0" fontId="3" fillId="0" borderId="12" xfId="27" applyFont="1" applyBorder="1">
      <alignment/>
      <protection/>
    </xf>
    <xf numFmtId="0" fontId="3" fillId="0" borderId="0" xfId="27" applyFont="1">
      <alignment/>
      <protection/>
    </xf>
    <xf numFmtId="0" fontId="3" fillId="0" borderId="13" xfId="27" applyFont="1" applyBorder="1">
      <alignment/>
      <protection/>
    </xf>
    <xf numFmtId="0" fontId="2" fillId="0" borderId="11" xfId="27" applyBorder="1">
      <alignment/>
      <protection/>
    </xf>
    <xf numFmtId="0" fontId="2" fillId="0" borderId="14" xfId="27" applyFont="1" applyBorder="1">
      <alignment/>
      <protection/>
    </xf>
    <xf numFmtId="164" fontId="3" fillId="0" borderId="17" xfId="27" applyNumberFormat="1" applyFont="1" applyBorder="1">
      <alignment/>
      <protection/>
    </xf>
    <xf numFmtId="167" fontId="3" fillId="0" borderId="17" xfId="27" applyNumberFormat="1" applyFont="1" applyBorder="1">
      <alignment/>
      <protection/>
    </xf>
    <xf numFmtId="167" fontId="3" fillId="0" borderId="47" xfId="27" applyNumberFormat="1" applyFont="1" applyBorder="1">
      <alignment/>
      <protection/>
    </xf>
    <xf numFmtId="167" fontId="3" fillId="0" borderId="18" xfId="27" applyNumberFormat="1" applyFont="1" applyBorder="1">
      <alignment/>
      <protection/>
    </xf>
    <xf numFmtId="0" fontId="3" fillId="0" borderId="17" xfId="27" applyFont="1" applyBorder="1">
      <alignment/>
      <protection/>
    </xf>
    <xf numFmtId="0" fontId="3" fillId="0" borderId="15" xfId="27" applyFont="1" applyBorder="1">
      <alignment/>
      <protection/>
    </xf>
    <xf numFmtId="0" fontId="3" fillId="0" borderId="47" xfId="27" applyFont="1" applyBorder="1">
      <alignment/>
      <protection/>
    </xf>
    <xf numFmtId="0" fontId="3" fillId="0" borderId="18" xfId="27" applyFont="1" applyBorder="1">
      <alignment/>
      <protection/>
    </xf>
    <xf numFmtId="0" fontId="2" fillId="0" borderId="16" xfId="27" applyBorder="1">
      <alignment/>
      <protection/>
    </xf>
    <xf numFmtId="167" fontId="3" fillId="0" borderId="0" xfId="27" applyNumberFormat="1" applyFont="1" applyBorder="1">
      <alignment/>
      <protection/>
    </xf>
    <xf numFmtId="167" fontId="3" fillId="0" borderId="68" xfId="27" applyNumberFormat="1" applyFont="1" applyBorder="1">
      <alignment/>
      <protection/>
    </xf>
    <xf numFmtId="0" fontId="3" fillId="0" borderId="18" xfId="27" applyFont="1" applyFill="1" applyBorder="1">
      <alignment/>
      <protection/>
    </xf>
    <xf numFmtId="164" fontId="3" fillId="0" borderId="17" xfId="27" applyNumberFormat="1" applyFont="1" applyFill="1" applyBorder="1">
      <alignment/>
      <protection/>
    </xf>
    <xf numFmtId="0" fontId="3" fillId="0" borderId="48" xfId="27" applyFont="1" applyFill="1" applyBorder="1">
      <alignment/>
      <protection/>
    </xf>
    <xf numFmtId="0" fontId="3" fillId="0" borderId="0" xfId="27" applyFont="1" applyFill="1" applyBorder="1">
      <alignment/>
      <protection/>
    </xf>
    <xf numFmtId="0" fontId="3" fillId="0" borderId="68" xfId="27" applyFont="1" applyFill="1" applyBorder="1" applyAlignment="1">
      <alignment horizontal="right"/>
      <protection/>
    </xf>
    <xf numFmtId="0" fontId="3" fillId="0" borderId="17" xfId="27" applyFont="1" applyFill="1" applyBorder="1">
      <alignment/>
      <protection/>
    </xf>
    <xf numFmtId="0" fontId="3" fillId="0" borderId="0" xfId="27" applyFont="1" applyFill="1">
      <alignment/>
      <protection/>
    </xf>
    <xf numFmtId="0" fontId="3" fillId="0" borderId="68" xfId="27" applyFont="1" applyFill="1" applyBorder="1">
      <alignment/>
      <protection/>
    </xf>
    <xf numFmtId="0" fontId="2" fillId="0" borderId="16" xfId="27" applyFill="1" applyBorder="1">
      <alignment/>
      <protection/>
    </xf>
    <xf numFmtId="0" fontId="2" fillId="0" borderId="16" xfId="27" applyFont="1" applyBorder="1">
      <alignment/>
      <protection/>
    </xf>
    <xf numFmtId="167" fontId="3" fillId="0" borderId="48" xfId="27" applyNumberFormat="1" applyFont="1" applyBorder="1">
      <alignment/>
      <protection/>
    </xf>
    <xf numFmtId="167" fontId="3" fillId="0" borderId="18" xfId="27" applyNumberFormat="1" applyFont="1" applyBorder="1" applyAlignment="1">
      <alignment horizontal="right"/>
      <protection/>
    </xf>
    <xf numFmtId="0" fontId="2" fillId="0" borderId="19" xfId="27" applyFont="1" applyBorder="1">
      <alignment/>
      <protection/>
    </xf>
    <xf numFmtId="164" fontId="3" fillId="0" borderId="21" xfId="27" applyNumberFormat="1" applyFont="1" applyBorder="1">
      <alignment/>
      <protection/>
    </xf>
    <xf numFmtId="167" fontId="3" fillId="0" borderId="21" xfId="27" applyNumberFormat="1" applyFont="1" applyBorder="1">
      <alignment/>
      <protection/>
    </xf>
    <xf numFmtId="167" fontId="3" fillId="0" borderId="23" xfId="27" applyNumberFormat="1" applyFont="1" applyBorder="1">
      <alignment/>
      <protection/>
    </xf>
    <xf numFmtId="0" fontId="3" fillId="0" borderId="21" xfId="27" applyFont="1" applyBorder="1">
      <alignment/>
      <protection/>
    </xf>
    <xf numFmtId="0" fontId="3" fillId="0" borderId="23" xfId="27" applyFont="1" applyBorder="1">
      <alignment/>
      <protection/>
    </xf>
    <xf numFmtId="0" fontId="3" fillId="0" borderId="24" xfId="27" applyFont="1" applyBorder="1">
      <alignment/>
      <protection/>
    </xf>
    <xf numFmtId="0" fontId="2" fillId="0" borderId="22" xfId="27" applyBorder="1">
      <alignment/>
      <protection/>
    </xf>
    <xf numFmtId="0" fontId="2" fillId="0" borderId="46" xfId="27" applyFont="1" applyBorder="1">
      <alignment/>
      <protection/>
    </xf>
    <xf numFmtId="0" fontId="16" fillId="0" borderId="49" xfId="27" applyFont="1" applyBorder="1">
      <alignment/>
      <protection/>
    </xf>
    <xf numFmtId="164" fontId="3" fillId="0" borderId="51" xfId="27" applyNumberFormat="1" applyFont="1" applyBorder="1">
      <alignment/>
      <protection/>
    </xf>
    <xf numFmtId="167" fontId="3" fillId="0" borderId="51" xfId="27" applyNumberFormat="1" applyFont="1" applyBorder="1">
      <alignment/>
      <protection/>
    </xf>
    <xf numFmtId="167" fontId="3" fillId="0" borderId="45" xfId="27" applyNumberFormat="1" applyFont="1" applyBorder="1">
      <alignment/>
      <protection/>
    </xf>
    <xf numFmtId="167" fontId="3" fillId="0" borderId="52" xfId="27" applyNumberFormat="1" applyFont="1" applyBorder="1">
      <alignment/>
      <protection/>
    </xf>
    <xf numFmtId="0" fontId="3" fillId="0" borderId="51" xfId="27" applyFont="1" applyBorder="1">
      <alignment/>
      <protection/>
    </xf>
    <xf numFmtId="0" fontId="3" fillId="0" borderId="45" xfId="27" applyFont="1" applyBorder="1">
      <alignment/>
      <protection/>
    </xf>
    <xf numFmtId="0" fontId="3" fillId="0" borderId="52" xfId="27" applyFont="1" applyBorder="1">
      <alignment/>
      <protection/>
    </xf>
    <xf numFmtId="0" fontId="2" fillId="0" borderId="49" xfId="27" applyBorder="1">
      <alignment/>
      <protection/>
    </xf>
    <xf numFmtId="167" fontId="3" fillId="0" borderId="12" xfId="27" applyNumberFormat="1" applyFont="1" applyBorder="1">
      <alignment/>
      <protection/>
    </xf>
    <xf numFmtId="49" fontId="2" fillId="0" borderId="30" xfId="27" applyNumberFormat="1" applyFont="1" applyBorder="1">
      <alignment/>
      <protection/>
    </xf>
    <xf numFmtId="164" fontId="3" fillId="0" borderId="31" xfId="27" applyNumberFormat="1" applyFont="1" applyBorder="1">
      <alignment/>
      <protection/>
    </xf>
    <xf numFmtId="167" fontId="3" fillId="0" borderId="31" xfId="27" applyNumberFormat="1" applyFont="1" applyBorder="1">
      <alignment/>
      <protection/>
    </xf>
    <xf numFmtId="167" fontId="3" fillId="0" borderId="64" xfId="27" applyNumberFormat="1" applyFont="1" applyBorder="1">
      <alignment/>
      <protection/>
    </xf>
    <xf numFmtId="167" fontId="3" fillId="0" borderId="32" xfId="27" applyNumberFormat="1" applyFont="1" applyBorder="1">
      <alignment/>
      <protection/>
    </xf>
    <xf numFmtId="0" fontId="3" fillId="0" borderId="74" xfId="27" applyFont="1" applyBorder="1">
      <alignment/>
      <protection/>
    </xf>
    <xf numFmtId="0" fontId="2" fillId="0" borderId="34" xfId="27" applyBorder="1">
      <alignment/>
      <protection/>
    </xf>
    <xf numFmtId="0" fontId="4" fillId="0" borderId="28" xfId="27" applyFont="1" applyBorder="1" applyAlignment="1">
      <alignment horizontal="left"/>
      <protection/>
    </xf>
    <xf numFmtId="0" fontId="23" fillId="0" borderId="29" xfId="27" applyFont="1" applyBorder="1" applyAlignment="1">
      <alignment horizontal="left"/>
      <protection/>
    </xf>
    <xf numFmtId="164" fontId="12" fillId="0" borderId="51" xfId="27" applyNumberFormat="1" applyFont="1" applyBorder="1">
      <alignment/>
      <protection/>
    </xf>
    <xf numFmtId="167" fontId="12" fillId="0" borderId="51" xfId="27" applyNumberFormat="1" applyFont="1" applyBorder="1">
      <alignment/>
      <protection/>
    </xf>
    <xf numFmtId="167" fontId="12" fillId="0" borderId="45" xfId="27" applyNumberFormat="1" applyFont="1" applyBorder="1">
      <alignment/>
      <protection/>
    </xf>
    <xf numFmtId="0" fontId="12" fillId="0" borderId="51" xfId="27" applyFont="1" applyBorder="1">
      <alignment/>
      <protection/>
    </xf>
    <xf numFmtId="3" fontId="12" fillId="0" borderId="51" xfId="27" applyNumberFormat="1" applyFont="1" applyBorder="1">
      <alignment/>
      <protection/>
    </xf>
    <xf numFmtId="0" fontId="12" fillId="0" borderId="45" xfId="27" applyFont="1" applyBorder="1">
      <alignment/>
      <protection/>
    </xf>
    <xf numFmtId="167" fontId="12" fillId="0" borderId="0" xfId="27" applyNumberFormat="1" applyFont="1">
      <alignment/>
      <protection/>
    </xf>
    <xf numFmtId="0" fontId="2" fillId="0" borderId="0" xfId="27" applyBorder="1">
      <alignment/>
      <protection/>
    </xf>
    <xf numFmtId="0" fontId="12" fillId="0" borderId="0" xfId="27" applyFont="1">
      <alignment/>
      <protection/>
    </xf>
    <xf numFmtId="0" fontId="12" fillId="0" borderId="0" xfId="27" applyFont="1" applyAlignment="1">
      <alignment horizontal="center"/>
      <protection/>
    </xf>
    <xf numFmtId="0" fontId="2" fillId="0" borderId="0" xfId="27" applyAlignment="1">
      <alignment horizontal="center"/>
      <protection/>
    </xf>
    <xf numFmtId="0" fontId="2" fillId="0" borderId="0" xfId="27" applyBorder="1" applyAlignment="1">
      <alignment horizontal="right"/>
      <protection/>
    </xf>
    <xf numFmtId="0" fontId="2" fillId="0" borderId="0" xfId="27" applyBorder="1" applyAlignment="1">
      <alignment/>
      <protection/>
    </xf>
    <xf numFmtId="0" fontId="12" fillId="0" borderId="3" xfId="27" applyFont="1" applyBorder="1" applyAlignment="1">
      <alignment horizontal="center"/>
      <protection/>
    </xf>
    <xf numFmtId="0" fontId="12" fillId="0" borderId="51" xfId="27" applyFont="1" applyBorder="1" applyAlignment="1">
      <alignment horizontal="center"/>
      <protection/>
    </xf>
    <xf numFmtId="0" fontId="12" fillId="0" borderId="52" xfId="27" applyFont="1" applyBorder="1" applyAlignment="1">
      <alignment horizontal="center"/>
      <protection/>
    </xf>
    <xf numFmtId="0" fontId="12" fillId="0" borderId="51" xfId="27" applyFont="1" applyBorder="1" applyAlignment="1">
      <alignment horizontal="center"/>
      <protection/>
    </xf>
    <xf numFmtId="0" fontId="12" fillId="0" borderId="45" xfId="27" applyFont="1" applyBorder="1" applyAlignment="1">
      <alignment horizontal="center"/>
      <protection/>
    </xf>
    <xf numFmtId="0" fontId="12" fillId="0" borderId="34" xfId="27" applyFont="1" applyBorder="1" applyAlignment="1">
      <alignment horizontal="center"/>
      <protection/>
    </xf>
    <xf numFmtId="0" fontId="12" fillId="0" borderId="40" xfId="27" applyFont="1" applyBorder="1">
      <alignment/>
      <protection/>
    </xf>
    <xf numFmtId="0" fontId="12" fillId="0" borderId="12" xfId="27" applyFont="1" applyBorder="1" applyAlignment="1">
      <alignment horizontal="center"/>
      <protection/>
    </xf>
    <xf numFmtId="0" fontId="12" fillId="0" borderId="13" xfId="27" applyFont="1" applyBorder="1" applyAlignment="1">
      <alignment horizontal="center"/>
      <protection/>
    </xf>
    <xf numFmtId="0" fontId="12" fillId="0" borderId="10" xfId="27" applyFont="1" applyBorder="1" applyAlignment="1">
      <alignment horizontal="center"/>
      <protection/>
    </xf>
    <xf numFmtId="0" fontId="12" fillId="0" borderId="16" xfId="27" applyFont="1" applyBorder="1">
      <alignment/>
      <protection/>
    </xf>
    <xf numFmtId="167" fontId="12" fillId="0" borderId="17" xfId="27" applyNumberFormat="1" applyFont="1" applyBorder="1">
      <alignment/>
      <protection/>
    </xf>
    <xf numFmtId="167" fontId="12" fillId="0" borderId="18" xfId="27" applyNumberFormat="1" applyFont="1" applyBorder="1">
      <alignment/>
      <protection/>
    </xf>
    <xf numFmtId="167" fontId="12" fillId="0" borderId="17" xfId="27" applyNumberFormat="1" applyFont="1" applyBorder="1">
      <alignment/>
      <protection/>
    </xf>
    <xf numFmtId="0" fontId="12" fillId="0" borderId="17" xfId="27" applyFont="1" applyBorder="1" applyAlignment="1">
      <alignment horizontal="center"/>
      <protection/>
    </xf>
    <xf numFmtId="0" fontId="12" fillId="0" borderId="18" xfId="27" applyFont="1" applyBorder="1" applyAlignment="1">
      <alignment horizontal="center"/>
      <protection/>
    </xf>
    <xf numFmtId="0" fontId="12" fillId="0" borderId="17" xfId="27" applyFont="1" applyBorder="1">
      <alignment/>
      <protection/>
    </xf>
    <xf numFmtId="0" fontId="12" fillId="0" borderId="15" xfId="27" applyFont="1" applyBorder="1" applyAlignment="1">
      <alignment horizontal="center"/>
      <protection/>
    </xf>
    <xf numFmtId="167" fontId="12" fillId="0" borderId="48" xfId="27" applyNumberFormat="1" applyFont="1" applyBorder="1">
      <alignment/>
      <protection/>
    </xf>
    <xf numFmtId="167" fontId="12" fillId="0" borderId="0" xfId="27" applyNumberFormat="1" applyFont="1" applyBorder="1">
      <alignment/>
      <protection/>
    </xf>
    <xf numFmtId="0" fontId="12" fillId="0" borderId="22" xfId="27" applyFont="1" applyBorder="1">
      <alignment/>
      <protection/>
    </xf>
    <xf numFmtId="167" fontId="12" fillId="0" borderId="21" xfId="27" applyNumberFormat="1" applyFont="1" applyBorder="1">
      <alignment/>
      <protection/>
    </xf>
    <xf numFmtId="167" fontId="12" fillId="0" borderId="24" xfId="27" applyNumberFormat="1" applyFont="1" applyBorder="1">
      <alignment/>
      <protection/>
    </xf>
    <xf numFmtId="0" fontId="12" fillId="0" borderId="21" xfId="27" applyFont="1" applyBorder="1" applyAlignment="1">
      <alignment horizontal="center"/>
      <protection/>
    </xf>
    <xf numFmtId="0" fontId="12" fillId="0" borderId="24" xfId="27" applyFont="1" applyBorder="1" applyAlignment="1">
      <alignment horizontal="center"/>
      <protection/>
    </xf>
    <xf numFmtId="0" fontId="12" fillId="0" borderId="20" xfId="27" applyFont="1" applyBorder="1" applyAlignment="1">
      <alignment horizontal="center"/>
      <protection/>
    </xf>
    <xf numFmtId="0" fontId="12" fillId="0" borderId="30" xfId="27" applyFont="1" applyBorder="1">
      <alignment/>
      <protection/>
    </xf>
    <xf numFmtId="167" fontId="12" fillId="0" borderId="63" xfId="27" applyNumberFormat="1" applyFont="1" applyBorder="1">
      <alignment/>
      <protection/>
    </xf>
    <xf numFmtId="0" fontId="12" fillId="0" borderId="71" xfId="27" applyFont="1" applyBorder="1" applyAlignment="1">
      <alignment horizontal="center"/>
      <protection/>
    </xf>
    <xf numFmtId="0" fontId="12" fillId="0" borderId="72" xfId="27" applyFont="1" applyBorder="1" applyAlignment="1">
      <alignment horizontal="center"/>
      <protection/>
    </xf>
    <xf numFmtId="0" fontId="12" fillId="0" borderId="50" xfId="27" applyFont="1" applyBorder="1" applyAlignment="1">
      <alignment horizontal="center"/>
      <protection/>
    </xf>
    <xf numFmtId="167" fontId="12" fillId="0" borderId="13" xfId="27" applyNumberFormat="1" applyFont="1" applyBorder="1">
      <alignment/>
      <protection/>
    </xf>
    <xf numFmtId="167" fontId="12" fillId="0" borderId="12" xfId="27" applyNumberFormat="1" applyFont="1" applyBorder="1">
      <alignment/>
      <protection/>
    </xf>
    <xf numFmtId="0" fontId="12" fillId="0" borderId="43" xfId="27" applyFont="1" applyBorder="1" applyAlignment="1">
      <alignment horizontal="center"/>
      <protection/>
    </xf>
    <xf numFmtId="0" fontId="12" fillId="0" borderId="42" xfId="27" applyFont="1" applyBorder="1" applyAlignment="1">
      <alignment horizontal="center"/>
      <protection/>
    </xf>
    <xf numFmtId="167" fontId="12" fillId="0" borderId="15" xfId="27" applyNumberFormat="1" applyFont="1" applyBorder="1">
      <alignment/>
      <protection/>
    </xf>
    <xf numFmtId="0" fontId="12" fillId="0" borderId="45" xfId="27" applyFont="1" applyBorder="1" applyAlignment="1">
      <alignment horizontal="center"/>
      <protection/>
    </xf>
    <xf numFmtId="0" fontId="5" fillId="0" borderId="33" xfId="27" applyFont="1" applyBorder="1">
      <alignment/>
      <protection/>
    </xf>
    <xf numFmtId="0" fontId="3" fillId="0" borderId="0" xfId="27" applyFont="1" applyBorder="1" applyAlignment="1">
      <alignment horizontal="right"/>
      <protection/>
    </xf>
    <xf numFmtId="0" fontId="5" fillId="0" borderId="34" xfId="27" applyFont="1" applyBorder="1">
      <alignment/>
      <protection/>
    </xf>
    <xf numFmtId="0" fontId="5" fillId="0" borderId="49" xfId="27" applyFont="1" applyBorder="1" applyAlignment="1">
      <alignment horizontal="center"/>
      <protection/>
    </xf>
    <xf numFmtId="0" fontId="2" fillId="0" borderId="34" xfId="27" applyFont="1" applyBorder="1">
      <alignment/>
      <protection/>
    </xf>
    <xf numFmtId="0" fontId="3" fillId="0" borderId="40" xfId="27" applyFont="1" applyBorder="1">
      <alignment/>
      <protection/>
    </xf>
    <xf numFmtId="164" fontId="3" fillId="0" borderId="42" xfId="27" applyNumberFormat="1" applyFont="1" applyBorder="1" applyAlignment="1">
      <alignment horizontal="center"/>
      <protection/>
    </xf>
    <xf numFmtId="164" fontId="3" fillId="0" borderId="43" xfId="27" applyNumberFormat="1" applyFont="1" applyBorder="1" applyAlignment="1">
      <alignment horizontal="center"/>
      <protection/>
    </xf>
    <xf numFmtId="164" fontId="3" fillId="0" borderId="75" xfId="27" applyNumberFormat="1" applyFont="1" applyBorder="1" applyAlignment="1">
      <alignment horizontal="center"/>
      <protection/>
    </xf>
    <xf numFmtId="164" fontId="3" fillId="0" borderId="55" xfId="27" applyNumberFormat="1" applyFont="1" applyBorder="1" applyAlignment="1">
      <alignment horizontal="center"/>
      <protection/>
    </xf>
    <xf numFmtId="0" fontId="3" fillId="0" borderId="42" xfId="27" applyFont="1" applyBorder="1" applyAlignment="1">
      <alignment horizontal="center"/>
      <protection/>
    </xf>
    <xf numFmtId="0" fontId="3" fillId="0" borderId="43" xfId="27" applyFont="1" applyBorder="1" applyAlignment="1">
      <alignment horizontal="center"/>
      <protection/>
    </xf>
    <xf numFmtId="0" fontId="3" fillId="0" borderId="55" xfId="27" applyFont="1" applyBorder="1" applyAlignment="1">
      <alignment horizontal="center"/>
      <protection/>
    </xf>
    <xf numFmtId="0" fontId="2" fillId="0" borderId="40" xfId="27" applyFont="1" applyBorder="1">
      <alignment/>
      <protection/>
    </xf>
    <xf numFmtId="0" fontId="3" fillId="0" borderId="16" xfId="27" applyFont="1" applyBorder="1">
      <alignment/>
      <protection/>
    </xf>
    <xf numFmtId="164" fontId="3" fillId="0" borderId="17" xfId="27" applyNumberFormat="1" applyFont="1" applyBorder="1" applyAlignment="1">
      <alignment horizontal="center"/>
      <protection/>
    </xf>
    <xf numFmtId="164" fontId="3" fillId="0" borderId="18" xfId="27" applyNumberFormat="1" applyFont="1" applyBorder="1" applyAlignment="1">
      <alignment horizontal="center"/>
      <protection/>
    </xf>
    <xf numFmtId="164" fontId="3" fillId="0" borderId="58" xfId="27" applyNumberFormat="1" applyFont="1" applyBorder="1" applyAlignment="1">
      <alignment horizontal="center"/>
      <protection/>
    </xf>
    <xf numFmtId="164" fontId="3" fillId="0" borderId="15" xfId="27" applyNumberFormat="1" applyFont="1" applyBorder="1" applyAlignment="1">
      <alignment horizontal="center"/>
      <protection/>
    </xf>
    <xf numFmtId="0" fontId="3" fillId="0" borderId="17" xfId="27" applyFont="1" applyBorder="1" applyAlignment="1">
      <alignment horizontal="center"/>
      <protection/>
    </xf>
    <xf numFmtId="0" fontId="3" fillId="0" borderId="18" xfId="27" applyFont="1" applyBorder="1" applyAlignment="1">
      <alignment horizontal="center"/>
      <protection/>
    </xf>
    <xf numFmtId="0" fontId="3" fillId="0" borderId="15" xfId="27" applyFont="1" applyBorder="1" applyAlignment="1">
      <alignment horizontal="center"/>
      <protection/>
    </xf>
    <xf numFmtId="164" fontId="3" fillId="0" borderId="31" xfId="27" applyNumberFormat="1" applyFont="1" applyBorder="1" applyAlignment="1">
      <alignment horizontal="center"/>
      <protection/>
    </xf>
    <xf numFmtId="164" fontId="3" fillId="0" borderId="32" xfId="27" applyNumberFormat="1" applyFont="1" applyBorder="1" applyAlignment="1">
      <alignment horizontal="center"/>
      <protection/>
    </xf>
    <xf numFmtId="164" fontId="3" fillId="0" borderId="61" xfId="27" applyNumberFormat="1" applyFont="1" applyBorder="1" applyAlignment="1">
      <alignment horizontal="center"/>
      <protection/>
    </xf>
    <xf numFmtId="164" fontId="3" fillId="0" borderId="74" xfId="27" applyNumberFormat="1" applyFont="1" applyBorder="1" applyAlignment="1">
      <alignment horizontal="center"/>
      <protection/>
    </xf>
    <xf numFmtId="0" fontId="3" fillId="0" borderId="31" xfId="27" applyFont="1" applyBorder="1" applyAlignment="1">
      <alignment horizontal="center"/>
      <protection/>
    </xf>
    <xf numFmtId="0" fontId="16" fillId="0" borderId="3" xfId="27" applyFont="1" applyBorder="1" applyAlignment="1">
      <alignment horizontal="center" vertical="center"/>
      <protection/>
    </xf>
    <xf numFmtId="164" fontId="3" fillId="0" borderId="5" xfId="27" applyNumberFormat="1" applyFont="1" applyBorder="1" applyAlignment="1">
      <alignment horizontal="center"/>
      <protection/>
    </xf>
    <xf numFmtId="0" fontId="3" fillId="0" borderId="5" xfId="27" applyFont="1" applyBorder="1" applyAlignment="1">
      <alignment horizontal="center"/>
      <protection/>
    </xf>
    <xf numFmtId="0" fontId="2" fillId="0" borderId="2" xfId="27" applyFont="1" applyBorder="1">
      <alignment/>
      <protection/>
    </xf>
    <xf numFmtId="0" fontId="16" fillId="0" borderId="33" xfId="27" applyFont="1" applyBorder="1" applyAlignment="1">
      <alignment horizontal="center" vertical="center"/>
      <protection/>
    </xf>
    <xf numFmtId="164" fontId="3" fillId="0" borderId="0" xfId="27" applyNumberFormat="1" applyFont="1" applyBorder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  <xf numFmtId="0" fontId="2" fillId="0" borderId="27" xfId="27" applyFont="1" applyBorder="1">
      <alignment/>
      <protection/>
    </xf>
    <xf numFmtId="0" fontId="3" fillId="0" borderId="41" xfId="27" applyFont="1" applyBorder="1" applyAlignment="1">
      <alignment horizontal="center"/>
      <protection/>
    </xf>
    <xf numFmtId="0" fontId="3" fillId="0" borderId="40" xfId="27" applyFont="1" applyBorder="1" applyAlignment="1">
      <alignment horizontal="center"/>
      <protection/>
    </xf>
    <xf numFmtId="0" fontId="3" fillId="0" borderId="55" xfId="27" applyFont="1" applyBorder="1">
      <alignment/>
      <protection/>
    </xf>
    <xf numFmtId="0" fontId="3" fillId="0" borderId="37" xfId="27" applyFont="1" applyBorder="1" applyAlignment="1">
      <alignment horizontal="center"/>
      <protection/>
    </xf>
    <xf numFmtId="0" fontId="3" fillId="0" borderId="16" xfId="27" applyFont="1" applyBorder="1" applyAlignment="1">
      <alignment horizontal="center"/>
      <protection/>
    </xf>
    <xf numFmtId="164" fontId="3" fillId="0" borderId="12" xfId="27" applyNumberFormat="1" applyFont="1" applyBorder="1" applyAlignment="1">
      <alignment horizontal="center"/>
      <protection/>
    </xf>
    <xf numFmtId="164" fontId="3" fillId="0" borderId="13" xfId="27" applyNumberFormat="1" applyFont="1" applyBorder="1" applyAlignment="1">
      <alignment horizontal="center"/>
      <protection/>
    </xf>
    <xf numFmtId="164" fontId="3" fillId="0" borderId="10" xfId="27" applyNumberFormat="1" applyFont="1" applyBorder="1" applyAlignment="1">
      <alignment horizontal="center"/>
      <protection/>
    </xf>
    <xf numFmtId="0" fontId="3" fillId="0" borderId="36" xfId="27" applyFont="1" applyBorder="1" applyAlignment="1">
      <alignment horizontal="center"/>
      <protection/>
    </xf>
    <xf numFmtId="0" fontId="3" fillId="0" borderId="12" xfId="27" applyFont="1" applyBorder="1" applyAlignment="1">
      <alignment horizontal="center"/>
      <protection/>
    </xf>
    <xf numFmtId="0" fontId="3" fillId="0" borderId="13" xfId="27" applyFont="1" applyBorder="1" applyAlignment="1">
      <alignment horizontal="center"/>
      <protection/>
    </xf>
    <xf numFmtId="0" fontId="3" fillId="0" borderId="11" xfId="27" applyFont="1" applyBorder="1" applyAlignment="1">
      <alignment horizontal="center"/>
      <protection/>
    </xf>
    <xf numFmtId="164" fontId="3" fillId="0" borderId="21" xfId="27" applyNumberFormat="1" applyFont="1" applyBorder="1" applyAlignment="1">
      <alignment horizontal="center"/>
      <protection/>
    </xf>
    <xf numFmtId="164" fontId="3" fillId="0" borderId="24" xfId="27" applyNumberFormat="1" applyFont="1" applyBorder="1" applyAlignment="1">
      <alignment horizontal="center"/>
      <protection/>
    </xf>
    <xf numFmtId="164" fontId="3" fillId="0" borderId="20" xfId="27" applyNumberFormat="1" applyFont="1" applyBorder="1" applyAlignment="1">
      <alignment horizontal="center"/>
      <protection/>
    </xf>
    <xf numFmtId="0" fontId="3" fillId="0" borderId="38" xfId="27" applyFont="1" applyBorder="1" applyAlignment="1">
      <alignment horizontal="center"/>
      <protection/>
    </xf>
    <xf numFmtId="0" fontId="3" fillId="0" borderId="21" xfId="27" applyFont="1" applyBorder="1" applyAlignment="1">
      <alignment horizontal="center"/>
      <protection/>
    </xf>
    <xf numFmtId="0" fontId="3" fillId="0" borderId="24" xfId="27" applyFont="1" applyBorder="1" applyAlignment="1">
      <alignment horizontal="center"/>
      <protection/>
    </xf>
    <xf numFmtId="0" fontId="3" fillId="0" borderId="22" xfId="27" applyFont="1" applyBorder="1" applyAlignment="1">
      <alignment horizontal="center"/>
      <protection/>
    </xf>
    <xf numFmtId="0" fontId="3" fillId="0" borderId="20" xfId="27" applyFont="1" applyBorder="1">
      <alignment/>
      <protection/>
    </xf>
    <xf numFmtId="0" fontId="3" fillId="0" borderId="16" xfId="27" applyFont="1" applyBorder="1" applyAlignment="1">
      <alignment horizontal="left"/>
      <protection/>
    </xf>
    <xf numFmtId="164" fontId="3" fillId="0" borderId="48" xfId="27" applyNumberFormat="1" applyFont="1" applyBorder="1" applyAlignment="1">
      <alignment horizontal="center"/>
      <protection/>
    </xf>
    <xf numFmtId="164" fontId="3" fillId="0" borderId="68" xfId="27" applyNumberFormat="1" applyFont="1" applyBorder="1" applyAlignment="1">
      <alignment horizontal="center"/>
      <protection/>
    </xf>
    <xf numFmtId="164" fontId="3" fillId="0" borderId="53" xfId="27" applyNumberFormat="1" applyFont="1" applyBorder="1" applyAlignment="1">
      <alignment horizontal="center"/>
      <protection/>
    </xf>
    <xf numFmtId="164" fontId="3" fillId="0" borderId="27" xfId="27" applyNumberFormat="1" applyFont="1" applyBorder="1" applyAlignment="1">
      <alignment horizontal="center"/>
      <protection/>
    </xf>
    <xf numFmtId="0" fontId="3" fillId="0" borderId="69" xfId="27" applyFont="1" applyBorder="1" applyAlignment="1">
      <alignment horizontal="center"/>
      <protection/>
    </xf>
    <xf numFmtId="0" fontId="3" fillId="0" borderId="63" xfId="27" applyFont="1" applyBorder="1" applyAlignment="1">
      <alignment horizontal="center"/>
      <protection/>
    </xf>
    <xf numFmtId="0" fontId="3" fillId="0" borderId="53" xfId="27" applyFont="1" applyBorder="1" applyAlignment="1">
      <alignment horizontal="center"/>
      <protection/>
    </xf>
    <xf numFmtId="0" fontId="3" fillId="0" borderId="34" xfId="27" applyFont="1" applyBorder="1" applyAlignment="1">
      <alignment horizontal="center"/>
      <protection/>
    </xf>
    <xf numFmtId="0" fontId="3" fillId="0" borderId="29" xfId="27" applyFont="1" applyBorder="1">
      <alignment/>
      <protection/>
    </xf>
    <xf numFmtId="164" fontId="3" fillId="0" borderId="51" xfId="27" applyNumberFormat="1" applyFont="1" applyBorder="1" applyAlignment="1">
      <alignment horizontal="center"/>
      <protection/>
    </xf>
    <xf numFmtId="164" fontId="3" fillId="0" borderId="52" xfId="27" applyNumberFormat="1" applyFont="1" applyBorder="1" applyAlignment="1">
      <alignment horizontal="center"/>
      <protection/>
    </xf>
    <xf numFmtId="164" fontId="3" fillId="0" borderId="49" xfId="27" applyNumberFormat="1" applyFont="1" applyBorder="1" applyAlignment="1">
      <alignment horizontal="center"/>
      <protection/>
    </xf>
    <xf numFmtId="3" fontId="3" fillId="0" borderId="50" xfId="27" applyNumberFormat="1" applyFont="1" applyBorder="1" applyAlignment="1">
      <alignment horizontal="center"/>
      <protection/>
    </xf>
    <xf numFmtId="3" fontId="3" fillId="0" borderId="51" xfId="27" applyNumberFormat="1" applyFont="1" applyBorder="1" applyAlignment="1">
      <alignment horizontal="center"/>
      <protection/>
    </xf>
    <xf numFmtId="3" fontId="3" fillId="0" borderId="52" xfId="27" applyNumberFormat="1" applyFont="1" applyBorder="1" applyAlignment="1">
      <alignment horizontal="center"/>
      <protection/>
    </xf>
    <xf numFmtId="3" fontId="3" fillId="0" borderId="49" xfId="27" applyNumberFormat="1" applyFont="1" applyBorder="1" applyAlignment="1">
      <alignment horizontal="center"/>
      <protection/>
    </xf>
    <xf numFmtId="0" fontId="2" fillId="0" borderId="29" xfId="27" applyFont="1" applyBorder="1">
      <alignment/>
      <protection/>
    </xf>
    <xf numFmtId="0" fontId="2" fillId="0" borderId="0" xfId="27" applyAlignment="1">
      <alignment horizontal="right"/>
      <protection/>
    </xf>
    <xf numFmtId="0" fontId="4" fillId="0" borderId="40" xfId="27" applyFont="1" applyBorder="1">
      <alignment/>
      <protection/>
    </xf>
    <xf numFmtId="0" fontId="12" fillId="0" borderId="30" xfId="27" applyFont="1" applyBorder="1" applyAlignment="1">
      <alignment horizontal="center"/>
      <protection/>
    </xf>
    <xf numFmtId="0" fontId="12" fillId="0" borderId="42" xfId="27" applyFont="1" applyBorder="1" applyAlignment="1">
      <alignment horizontal="center"/>
      <protection/>
    </xf>
    <xf numFmtId="0" fontId="12" fillId="0" borderId="54" xfId="27" applyFont="1" applyBorder="1" applyAlignment="1">
      <alignment horizontal="center"/>
      <protection/>
    </xf>
    <xf numFmtId="0" fontId="12" fillId="0" borderId="76" xfId="27" applyFont="1" applyBorder="1" applyAlignment="1">
      <alignment horizontal="center"/>
      <protection/>
    </xf>
    <xf numFmtId="0" fontId="12" fillId="0" borderId="11" xfId="27" applyFont="1" applyBorder="1" applyAlignment="1">
      <alignment horizontal="center"/>
      <protection/>
    </xf>
    <xf numFmtId="167" fontId="12" fillId="0" borderId="66" xfId="27" applyNumberFormat="1" applyFont="1" applyBorder="1">
      <alignment/>
      <protection/>
    </xf>
    <xf numFmtId="0" fontId="12" fillId="0" borderId="17" xfId="27" applyFont="1" applyBorder="1" applyAlignment="1">
      <alignment horizontal="center"/>
      <protection/>
    </xf>
    <xf numFmtId="0" fontId="12" fillId="0" borderId="47" xfId="27" applyFont="1" applyBorder="1" applyAlignment="1">
      <alignment horizontal="center"/>
      <protection/>
    </xf>
    <xf numFmtId="0" fontId="12" fillId="0" borderId="66" xfId="27" applyFont="1" applyBorder="1" applyAlignment="1">
      <alignment horizontal="center"/>
      <protection/>
    </xf>
    <xf numFmtId="0" fontId="12" fillId="0" borderId="16" xfId="27" applyFont="1" applyBorder="1" applyAlignment="1">
      <alignment horizontal="center"/>
      <protection/>
    </xf>
    <xf numFmtId="0" fontId="12" fillId="0" borderId="33" xfId="27" applyFont="1" applyBorder="1">
      <alignment/>
      <protection/>
    </xf>
    <xf numFmtId="167" fontId="12" fillId="0" borderId="16" xfId="27" applyNumberFormat="1" applyFont="1" applyBorder="1">
      <alignment/>
      <protection/>
    </xf>
    <xf numFmtId="2" fontId="12" fillId="0" borderId="66" xfId="27" applyNumberFormat="1" applyFont="1" applyBorder="1">
      <alignment/>
      <protection/>
    </xf>
    <xf numFmtId="0" fontId="12" fillId="0" borderId="16" xfId="27" applyNumberFormat="1" applyFont="1" applyBorder="1" applyAlignment="1">
      <alignment horizontal="center"/>
      <protection/>
    </xf>
    <xf numFmtId="167" fontId="12" fillId="0" borderId="21" xfId="27" applyNumberFormat="1" applyFont="1" applyBorder="1">
      <alignment/>
      <protection/>
    </xf>
    <xf numFmtId="167" fontId="12" fillId="0" borderId="77" xfId="27" applyNumberFormat="1" applyFont="1" applyBorder="1" applyAlignment="1">
      <alignment horizontal="center"/>
      <protection/>
    </xf>
    <xf numFmtId="0" fontId="12" fillId="0" borderId="21" xfId="27" applyFont="1" applyBorder="1" applyAlignment="1">
      <alignment horizontal="center"/>
      <protection/>
    </xf>
    <xf numFmtId="0" fontId="12" fillId="0" borderId="22" xfId="27" applyFont="1" applyBorder="1" applyAlignment="1">
      <alignment horizontal="center"/>
      <protection/>
    </xf>
    <xf numFmtId="167" fontId="12" fillId="0" borderId="60" xfId="27" applyNumberFormat="1" applyFont="1" applyBorder="1">
      <alignment/>
      <protection/>
    </xf>
    <xf numFmtId="0" fontId="12" fillId="0" borderId="17" xfId="27" applyFont="1" applyBorder="1">
      <alignment/>
      <protection/>
    </xf>
    <xf numFmtId="167" fontId="12" fillId="0" borderId="77" xfId="27" applyNumberFormat="1" applyFont="1" applyBorder="1">
      <alignment/>
      <protection/>
    </xf>
    <xf numFmtId="0" fontId="12" fillId="0" borderId="23" xfId="27" applyFont="1" applyBorder="1" applyAlignment="1">
      <alignment horizontal="center"/>
      <protection/>
    </xf>
    <xf numFmtId="0" fontId="12" fillId="0" borderId="77" xfId="27" applyFont="1" applyBorder="1" applyAlignment="1">
      <alignment horizontal="center"/>
      <protection/>
    </xf>
    <xf numFmtId="0" fontId="16" fillId="0" borderId="46" xfId="27" applyFont="1" applyBorder="1">
      <alignment/>
      <protection/>
    </xf>
    <xf numFmtId="167" fontId="12" fillId="0" borderId="49" xfId="27" applyNumberFormat="1" applyFont="1" applyBorder="1">
      <alignment/>
      <protection/>
    </xf>
    <xf numFmtId="167" fontId="12" fillId="0" borderId="50" xfId="27" applyNumberFormat="1" applyFont="1" applyBorder="1">
      <alignment/>
      <protection/>
    </xf>
    <xf numFmtId="167" fontId="12" fillId="0" borderId="51" xfId="27" applyNumberFormat="1" applyFont="1" applyBorder="1">
      <alignment/>
      <protection/>
    </xf>
    <xf numFmtId="0" fontId="12" fillId="0" borderId="49" xfId="27" applyFont="1" applyBorder="1" applyAlignment="1">
      <alignment horizontal="center"/>
      <protection/>
    </xf>
    <xf numFmtId="0" fontId="12" fillId="0" borderId="78" xfId="27" applyFont="1" applyBorder="1" applyAlignment="1">
      <alignment horizontal="center"/>
      <protection/>
    </xf>
    <xf numFmtId="0" fontId="12" fillId="0" borderId="0" xfId="27" applyFont="1" applyBorder="1">
      <alignment/>
      <protection/>
    </xf>
    <xf numFmtId="0" fontId="12" fillId="0" borderId="0" xfId="27" applyFont="1" applyBorder="1" applyAlignment="1">
      <alignment horizontal="center"/>
      <protection/>
    </xf>
    <xf numFmtId="0" fontId="24" fillId="0" borderId="0" xfId="27" applyFont="1" applyBorder="1">
      <alignment/>
      <protection/>
    </xf>
    <xf numFmtId="0" fontId="4" fillId="0" borderId="3" xfId="27" applyFont="1" applyBorder="1">
      <alignment/>
      <protection/>
    </xf>
    <xf numFmtId="0" fontId="12" fillId="0" borderId="11" xfId="27" applyFont="1" applyBorder="1" applyAlignment="1">
      <alignment horizontal="left" vertical="center" wrapText="1" shrinkToFit="1"/>
      <protection/>
    </xf>
    <xf numFmtId="0" fontId="12" fillId="0" borderId="42" xfId="27" applyFont="1" applyBorder="1" applyAlignment="1">
      <alignment horizontal="right"/>
      <protection/>
    </xf>
    <xf numFmtId="0" fontId="12" fillId="0" borderId="54" xfId="27" applyFont="1" applyBorder="1" applyAlignment="1">
      <alignment horizontal="right"/>
      <protection/>
    </xf>
    <xf numFmtId="0" fontId="12" fillId="0" borderId="76" xfId="27" applyFont="1" applyBorder="1" applyAlignment="1">
      <alignment horizontal="right"/>
      <protection/>
    </xf>
    <xf numFmtId="0" fontId="12" fillId="0" borderId="12" xfId="27" applyFont="1" applyBorder="1" applyAlignment="1">
      <alignment horizontal="right"/>
      <protection/>
    </xf>
    <xf numFmtId="0" fontId="12" fillId="0" borderId="25" xfId="27" applyFont="1" applyBorder="1" applyAlignment="1">
      <alignment horizontal="right"/>
      <protection/>
    </xf>
    <xf numFmtId="167" fontId="12" fillId="0" borderId="79" xfId="27" applyNumberFormat="1" applyFont="1" applyBorder="1" applyAlignment="1">
      <alignment horizontal="right"/>
      <protection/>
    </xf>
    <xf numFmtId="0" fontId="12" fillId="0" borderId="12" xfId="27" applyFont="1" applyBorder="1" applyAlignment="1">
      <alignment horizontal="center"/>
      <protection/>
    </xf>
    <xf numFmtId="0" fontId="12" fillId="0" borderId="25" xfId="27" applyFont="1" applyBorder="1" applyAlignment="1">
      <alignment horizontal="center"/>
      <protection/>
    </xf>
    <xf numFmtId="0" fontId="12" fillId="0" borderId="79" xfId="27" applyFont="1" applyBorder="1" applyAlignment="1">
      <alignment horizontal="center"/>
      <protection/>
    </xf>
    <xf numFmtId="0" fontId="12" fillId="0" borderId="79" xfId="27" applyFont="1" applyBorder="1" applyAlignment="1">
      <alignment horizontal="right"/>
      <protection/>
    </xf>
    <xf numFmtId="0" fontId="12" fillId="0" borderId="11" xfId="27" applyFont="1" applyBorder="1">
      <alignment/>
      <protection/>
    </xf>
    <xf numFmtId="167" fontId="12" fillId="0" borderId="12" xfId="27" applyNumberFormat="1" applyFont="1" applyBorder="1">
      <alignment/>
      <protection/>
    </xf>
    <xf numFmtId="167" fontId="12" fillId="0" borderId="25" xfId="27" applyNumberFormat="1" applyFont="1" applyBorder="1">
      <alignment/>
      <protection/>
    </xf>
    <xf numFmtId="167" fontId="12" fillId="0" borderId="79" xfId="27" applyNumberFormat="1" applyFont="1" applyBorder="1">
      <alignment/>
      <protection/>
    </xf>
    <xf numFmtId="167" fontId="12" fillId="0" borderId="47" xfId="27" applyNumberFormat="1" applyFont="1" applyBorder="1">
      <alignment/>
      <protection/>
    </xf>
    <xf numFmtId="167" fontId="12" fillId="0" borderId="23" xfId="27" applyNumberFormat="1" applyFont="1" applyBorder="1">
      <alignment/>
      <protection/>
    </xf>
    <xf numFmtId="167" fontId="12" fillId="0" borderId="45" xfId="27" applyNumberFormat="1" applyFont="1" applyBorder="1">
      <alignment/>
      <protection/>
    </xf>
    <xf numFmtId="167" fontId="12" fillId="0" borderId="78" xfId="27" applyNumberFormat="1" applyFont="1" applyBorder="1">
      <alignment/>
      <protection/>
    </xf>
    <xf numFmtId="0" fontId="16" fillId="0" borderId="49" xfId="27" applyFont="1" applyBorder="1">
      <alignment/>
      <protection/>
    </xf>
    <xf numFmtId="167" fontId="12" fillId="0" borderId="63" xfId="27" applyNumberFormat="1" applyFont="1" applyBorder="1">
      <alignment/>
      <protection/>
    </xf>
    <xf numFmtId="167" fontId="12" fillId="0" borderId="53" xfId="27" applyNumberFormat="1" applyFont="1" applyBorder="1">
      <alignment/>
      <protection/>
    </xf>
    <xf numFmtId="1" fontId="12" fillId="0" borderId="51" xfId="27" applyNumberFormat="1" applyFont="1" applyBorder="1" applyAlignment="1">
      <alignment horizontal="center"/>
      <protection/>
    </xf>
    <xf numFmtId="1" fontId="12" fillId="0" borderId="63" xfId="27" applyNumberFormat="1" applyFont="1" applyBorder="1" applyAlignment="1">
      <alignment horizontal="center"/>
      <protection/>
    </xf>
    <xf numFmtId="1" fontId="12" fillId="0" borderId="51" xfId="27" applyNumberFormat="1" applyFont="1" applyBorder="1" applyAlignment="1">
      <alignment horizontal="center"/>
      <protection/>
    </xf>
    <xf numFmtId="1" fontId="12" fillId="0" borderId="45" xfId="27" applyNumberFormat="1" applyFont="1" applyBorder="1" applyAlignment="1">
      <alignment horizontal="center"/>
      <protection/>
    </xf>
    <xf numFmtId="1" fontId="12" fillId="0" borderId="78" xfId="27" applyNumberFormat="1" applyFont="1" applyBorder="1" applyAlignment="1">
      <alignment horizontal="center"/>
      <protection/>
    </xf>
    <xf numFmtId="1" fontId="16" fillId="0" borderId="49" xfId="27" applyNumberFormat="1" applyFont="1" applyBorder="1" applyAlignment="1">
      <alignment horizontal="center"/>
      <protection/>
    </xf>
    <xf numFmtId="0" fontId="4" fillId="0" borderId="0" xfId="27" applyFont="1" applyBorder="1">
      <alignment/>
      <protection/>
    </xf>
    <xf numFmtId="0" fontId="5" fillId="0" borderId="3" xfId="27" applyFont="1" applyBorder="1">
      <alignment/>
      <protection/>
    </xf>
    <xf numFmtId="0" fontId="3" fillId="0" borderId="2" xfId="27" applyFont="1" applyBorder="1" applyAlignment="1">
      <alignment horizontal="right"/>
      <protection/>
    </xf>
    <xf numFmtId="0" fontId="5" fillId="0" borderId="3" xfId="27" applyFont="1" applyBorder="1" applyAlignment="1">
      <alignment horizontal="center"/>
      <protection/>
    </xf>
    <xf numFmtId="0" fontId="3" fillId="0" borderId="11" xfId="27" applyFont="1" applyBorder="1">
      <alignment/>
      <protection/>
    </xf>
    <xf numFmtId="167" fontId="3" fillId="0" borderId="13" xfId="27" applyNumberFormat="1" applyFont="1" applyBorder="1">
      <alignment/>
      <protection/>
    </xf>
    <xf numFmtId="167" fontId="3" fillId="0" borderId="25" xfId="27" applyNumberFormat="1" applyFont="1" applyBorder="1">
      <alignment/>
      <protection/>
    </xf>
    <xf numFmtId="0" fontId="3" fillId="0" borderId="25" xfId="27" applyFont="1" applyBorder="1" applyAlignment="1">
      <alignment horizontal="center"/>
      <protection/>
    </xf>
    <xf numFmtId="0" fontId="3" fillId="0" borderId="10" xfId="27" applyFont="1" applyBorder="1" applyAlignment="1">
      <alignment horizontal="center"/>
      <protection/>
    </xf>
    <xf numFmtId="0" fontId="2" fillId="0" borderId="10" xfId="27" applyFont="1" applyBorder="1">
      <alignment/>
      <protection/>
    </xf>
    <xf numFmtId="0" fontId="2" fillId="0" borderId="25" xfId="27" applyBorder="1">
      <alignment/>
      <protection/>
    </xf>
    <xf numFmtId="2" fontId="3" fillId="0" borderId="17" xfId="27" applyNumberFormat="1" applyFont="1" applyBorder="1">
      <alignment/>
      <protection/>
    </xf>
    <xf numFmtId="0" fontId="3" fillId="0" borderId="47" xfId="27" applyFont="1" applyBorder="1" applyAlignment="1">
      <alignment horizontal="center"/>
      <protection/>
    </xf>
    <xf numFmtId="0" fontId="2" fillId="0" borderId="15" xfId="27" applyFont="1" applyBorder="1">
      <alignment/>
      <protection/>
    </xf>
    <xf numFmtId="0" fontId="3" fillId="0" borderId="30" xfId="27" applyFont="1" applyBorder="1">
      <alignment/>
      <protection/>
    </xf>
    <xf numFmtId="0" fontId="3" fillId="0" borderId="32" xfId="27" applyFont="1" applyBorder="1" applyAlignment="1">
      <alignment horizontal="center"/>
      <protection/>
    </xf>
    <xf numFmtId="0" fontId="3" fillId="0" borderId="64" xfId="27" applyFont="1" applyBorder="1" applyAlignment="1">
      <alignment horizontal="center"/>
      <protection/>
    </xf>
    <xf numFmtId="0" fontId="3" fillId="0" borderId="74" xfId="27" applyFont="1" applyBorder="1" applyAlignment="1">
      <alignment horizontal="center"/>
      <protection/>
    </xf>
    <xf numFmtId="0" fontId="2" fillId="0" borderId="74" xfId="27" applyFont="1" applyBorder="1">
      <alignment/>
      <protection/>
    </xf>
    <xf numFmtId="0" fontId="3" fillId="0" borderId="48" xfId="27" applyFont="1" applyBorder="1" applyAlignment="1">
      <alignment horizontal="center"/>
      <protection/>
    </xf>
    <xf numFmtId="0" fontId="3" fillId="0" borderId="68" xfId="27" applyFont="1" applyBorder="1" applyAlignment="1">
      <alignment horizontal="center"/>
      <protection/>
    </xf>
    <xf numFmtId="167" fontId="3" fillId="0" borderId="42" xfId="27" applyNumberFormat="1" applyFont="1" applyBorder="1">
      <alignment/>
      <protection/>
    </xf>
    <xf numFmtId="167" fontId="3" fillId="0" borderId="43" xfId="27" applyNumberFormat="1" applyFont="1" applyBorder="1">
      <alignment/>
      <protection/>
    </xf>
    <xf numFmtId="167" fontId="3" fillId="0" borderId="54" xfId="27" applyNumberFormat="1" applyFont="1" applyBorder="1">
      <alignment/>
      <protection/>
    </xf>
    <xf numFmtId="0" fontId="3" fillId="0" borderId="54" xfId="27" applyFont="1" applyBorder="1" applyAlignment="1">
      <alignment horizontal="center"/>
      <protection/>
    </xf>
    <xf numFmtId="0" fontId="2" fillId="0" borderId="55" xfId="27" applyFont="1" applyBorder="1">
      <alignment/>
      <protection/>
    </xf>
    <xf numFmtId="0" fontId="3" fillId="0" borderId="33" xfId="27" applyFont="1" applyBorder="1">
      <alignment/>
      <protection/>
    </xf>
    <xf numFmtId="0" fontId="3" fillId="0" borderId="22" xfId="27" applyFont="1" applyBorder="1">
      <alignment/>
      <protection/>
    </xf>
    <xf numFmtId="167" fontId="3" fillId="0" borderId="24" xfId="27" applyNumberFormat="1" applyFont="1" applyBorder="1">
      <alignment/>
      <protection/>
    </xf>
    <xf numFmtId="0" fontId="3" fillId="0" borderId="23" xfId="27" applyFont="1" applyBorder="1" applyAlignment="1">
      <alignment horizontal="center"/>
      <protection/>
    </xf>
    <xf numFmtId="0" fontId="3" fillId="0" borderId="20" xfId="27" applyFont="1" applyBorder="1" applyAlignment="1">
      <alignment horizontal="center"/>
      <protection/>
    </xf>
    <xf numFmtId="0" fontId="2" fillId="0" borderId="20" xfId="27" applyFont="1" applyBorder="1">
      <alignment/>
      <protection/>
    </xf>
    <xf numFmtId="0" fontId="4" fillId="0" borderId="46" xfId="27" applyFont="1" applyBorder="1">
      <alignment/>
      <protection/>
    </xf>
    <xf numFmtId="4" fontId="3" fillId="0" borderId="50" xfId="27" applyNumberFormat="1" applyFont="1" applyBorder="1">
      <alignment/>
      <protection/>
    </xf>
    <xf numFmtId="164" fontId="3" fillId="0" borderId="52" xfId="27" applyNumberFormat="1" applyFont="1" applyBorder="1">
      <alignment/>
      <protection/>
    </xf>
    <xf numFmtId="164" fontId="3" fillId="0" borderId="45" xfId="27" applyNumberFormat="1" applyFont="1" applyBorder="1">
      <alignment/>
      <protection/>
    </xf>
    <xf numFmtId="0" fontId="3" fillId="0" borderId="51" xfId="27" applyFont="1" applyBorder="1" applyAlignment="1">
      <alignment horizontal="center"/>
      <protection/>
    </xf>
    <xf numFmtId="0" fontId="3" fillId="0" borderId="52" xfId="27" applyFont="1" applyBorder="1" applyAlignment="1">
      <alignment horizontal="center"/>
      <protection/>
    </xf>
    <xf numFmtId="0" fontId="3" fillId="0" borderId="45" xfId="27" applyFont="1" applyBorder="1" applyAlignment="1">
      <alignment horizontal="center"/>
      <protection/>
    </xf>
    <xf numFmtId="0" fontId="3" fillId="0" borderId="72" xfId="27" applyFont="1" applyBorder="1" applyAlignment="1">
      <alignment horizontal="center"/>
      <protection/>
    </xf>
    <xf numFmtId="0" fontId="4" fillId="0" borderId="50" xfId="27" applyFont="1" applyBorder="1">
      <alignment/>
      <protection/>
    </xf>
    <xf numFmtId="3" fontId="3" fillId="0" borderId="51" xfId="27" applyNumberFormat="1" applyFont="1" applyBorder="1">
      <alignment/>
      <protection/>
    </xf>
    <xf numFmtId="0" fontId="2" fillId="0" borderId="78" xfId="27" applyBorder="1">
      <alignment/>
      <protection/>
    </xf>
    <xf numFmtId="0" fontId="4" fillId="0" borderId="4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3" fontId="3" fillId="0" borderId="69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166" fontId="0" fillId="0" borderId="34" xfId="0" applyNumberFormat="1" applyFont="1" applyBorder="1" applyAlignment="1">
      <alignment/>
    </xf>
    <xf numFmtId="166" fontId="0" fillId="0" borderId="49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12" fillId="0" borderId="25" xfId="0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64" xfId="0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5" fillId="0" borderId="53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2" fillId="0" borderId="2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164" fontId="2" fillId="0" borderId="58" xfId="0" applyNumberFormat="1" applyFont="1" applyBorder="1" applyAlignment="1">
      <alignment/>
    </xf>
    <xf numFmtId="164" fontId="2" fillId="0" borderId="61" xfId="0" applyNumberFormat="1" applyFont="1" applyBorder="1" applyAlignment="1">
      <alignment/>
    </xf>
    <xf numFmtId="0" fontId="2" fillId="0" borderId="49" xfId="0" applyFont="1" applyBorder="1" applyAlignment="1">
      <alignment/>
    </xf>
    <xf numFmtId="0" fontId="5" fillId="0" borderId="33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3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6" fillId="0" borderId="32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16" fillId="0" borderId="49" xfId="0" applyFont="1" applyBorder="1" applyAlignment="1">
      <alignment/>
    </xf>
    <xf numFmtId="0" fontId="16" fillId="0" borderId="61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2" fillId="0" borderId="54" xfId="0" applyFont="1" applyBorder="1" applyAlignment="1">
      <alignment/>
    </xf>
    <xf numFmtId="1" fontId="12" fillId="0" borderId="59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30" xfId="0" applyFont="1" applyBorder="1" applyAlignment="1">
      <alignment/>
    </xf>
    <xf numFmtId="0" fontId="5" fillId="0" borderId="34" xfId="0" applyFont="1" applyBorder="1" applyAlignment="1">
      <alignment horizontal="left"/>
    </xf>
    <xf numFmtId="167" fontId="3" fillId="0" borderId="68" xfId="0" applyNumberFormat="1" applyFont="1" applyBorder="1" applyAlignment="1">
      <alignment horizontal="right"/>
    </xf>
    <xf numFmtId="167" fontId="3" fillId="0" borderId="18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2" fillId="0" borderId="53" xfId="0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48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3" fontId="3" fillId="0" borderId="71" xfId="0" applyNumberFormat="1" applyFont="1" applyBorder="1" applyAlignment="1">
      <alignment horizontal="right"/>
    </xf>
    <xf numFmtId="0" fontId="5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49" xfId="0" applyFont="1" applyBorder="1" applyAlignment="1">
      <alignment/>
    </xf>
    <xf numFmtId="0" fontId="3" fillId="0" borderId="52" xfId="0" applyFont="1" applyBorder="1" applyAlignment="1">
      <alignment/>
    </xf>
    <xf numFmtId="3" fontId="3" fillId="0" borderId="47" xfId="0" applyNumberFormat="1" applyFont="1" applyBorder="1" applyAlignment="1">
      <alignment horizontal="right"/>
    </xf>
    <xf numFmtId="4" fontId="3" fillId="0" borderId="61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7" fontId="3" fillId="0" borderId="25" xfId="0" applyNumberFormat="1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20" fillId="0" borderId="53" xfId="0" applyFont="1" applyBorder="1" applyAlignment="1">
      <alignment/>
    </xf>
    <xf numFmtId="167" fontId="3" fillId="0" borderId="62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4" fillId="0" borderId="33" xfId="27" applyFont="1" applyBorder="1" applyAlignment="1">
      <alignment horizontal="center"/>
      <protection/>
    </xf>
    <xf numFmtId="0" fontId="4" fillId="0" borderId="3" xfId="27" applyFont="1" applyBorder="1" applyAlignment="1">
      <alignment horizontal="center"/>
      <protection/>
    </xf>
    <xf numFmtId="0" fontId="2" fillId="0" borderId="34" xfId="27" applyFont="1" applyBorder="1" applyAlignment="1">
      <alignment horizontal="center"/>
      <protection/>
    </xf>
    <xf numFmtId="167" fontId="3" fillId="0" borderId="18" xfId="27" applyNumberFormat="1" applyFont="1" applyFill="1" applyBorder="1">
      <alignment/>
      <protection/>
    </xf>
    <xf numFmtId="0" fontId="3" fillId="0" borderId="32" xfId="27" applyFont="1" applyBorder="1">
      <alignment/>
      <protection/>
    </xf>
    <xf numFmtId="0" fontId="12" fillId="0" borderId="52" xfId="27" applyFont="1" applyBorder="1">
      <alignment/>
      <protection/>
    </xf>
    <xf numFmtId="167" fontId="3" fillId="0" borderId="16" xfId="27" applyNumberFormat="1" applyFont="1" applyBorder="1">
      <alignment/>
      <protection/>
    </xf>
    <xf numFmtId="0" fontId="3" fillId="0" borderId="16" xfId="27" applyFont="1" applyFill="1" applyBorder="1">
      <alignment/>
      <protection/>
    </xf>
    <xf numFmtId="167" fontId="3" fillId="0" borderId="16" xfId="27" applyNumberFormat="1" applyFont="1" applyFill="1" applyBorder="1">
      <alignment/>
      <protection/>
    </xf>
    <xf numFmtId="167" fontId="3" fillId="0" borderId="22" xfId="27" applyNumberFormat="1" applyFont="1" applyBorder="1">
      <alignment/>
      <protection/>
    </xf>
    <xf numFmtId="167" fontId="3" fillId="0" borderId="49" xfId="27" applyNumberFormat="1" applyFont="1" applyBorder="1">
      <alignment/>
      <protection/>
    </xf>
    <xf numFmtId="167" fontId="3" fillId="0" borderId="11" xfId="27" applyNumberFormat="1" applyFont="1" applyBorder="1">
      <alignment/>
      <protection/>
    </xf>
    <xf numFmtId="0" fontId="12" fillId="0" borderId="49" xfId="27" applyFont="1" applyBorder="1">
      <alignment/>
      <protection/>
    </xf>
    <xf numFmtId="0" fontId="3" fillId="0" borderId="49" xfId="27" applyFont="1" applyBorder="1">
      <alignment/>
      <protection/>
    </xf>
    <xf numFmtId="0" fontId="16" fillId="0" borderId="51" xfId="27" applyFont="1" applyBorder="1" applyAlignment="1">
      <alignment horizontal="center"/>
      <protection/>
    </xf>
    <xf numFmtId="0" fontId="16" fillId="0" borderId="52" xfId="27" applyFont="1" applyBorder="1" applyAlignment="1">
      <alignment horizontal="center"/>
      <protection/>
    </xf>
    <xf numFmtId="0" fontId="16" fillId="0" borderId="45" xfId="27" applyFont="1" applyBorder="1" applyAlignment="1">
      <alignment horizontal="center"/>
      <protection/>
    </xf>
    <xf numFmtId="0" fontId="16" fillId="0" borderId="49" xfId="27" applyFont="1" applyBorder="1" applyAlignment="1">
      <alignment horizontal="center"/>
      <protection/>
    </xf>
    <xf numFmtId="0" fontId="16" fillId="0" borderId="46" xfId="27" applyFont="1" applyBorder="1" applyAlignment="1">
      <alignment horizontal="center"/>
      <protection/>
    </xf>
    <xf numFmtId="0" fontId="12" fillId="0" borderId="49" xfId="27" applyFont="1" applyBorder="1" applyAlignment="1">
      <alignment horizontal="center"/>
      <protection/>
    </xf>
    <xf numFmtId="167" fontId="3" fillId="0" borderId="6" xfId="27" applyNumberFormat="1" applyFont="1" applyBorder="1">
      <alignment/>
      <protection/>
    </xf>
    <xf numFmtId="167" fontId="3" fillId="0" borderId="3" xfId="27" applyNumberFormat="1" applyFont="1" applyBorder="1">
      <alignment/>
      <protection/>
    </xf>
    <xf numFmtId="0" fontId="3" fillId="0" borderId="6" xfId="27" applyFont="1" applyBorder="1">
      <alignment/>
      <protection/>
    </xf>
    <xf numFmtId="167" fontId="3" fillId="0" borderId="33" xfId="27" applyNumberFormat="1" applyFont="1" applyBorder="1">
      <alignment/>
      <protection/>
    </xf>
    <xf numFmtId="167" fontId="3" fillId="0" borderId="53" xfId="27" applyNumberFormat="1" applyFont="1" applyBorder="1">
      <alignment/>
      <protection/>
    </xf>
    <xf numFmtId="167" fontId="3" fillId="0" borderId="34" xfId="27" applyNumberFormat="1" applyFont="1" applyBorder="1">
      <alignment/>
      <protection/>
    </xf>
    <xf numFmtId="0" fontId="3" fillId="0" borderId="53" xfId="27" applyFont="1" applyBorder="1">
      <alignment/>
      <protection/>
    </xf>
    <xf numFmtId="0" fontId="3" fillId="0" borderId="34" xfId="27" applyFont="1" applyBorder="1">
      <alignment/>
      <protection/>
    </xf>
    <xf numFmtId="0" fontId="5" fillId="0" borderId="71" xfId="27" applyFont="1" applyBorder="1" applyAlignment="1">
      <alignment horizontal="center"/>
      <protection/>
    </xf>
    <xf numFmtId="0" fontId="5" fillId="0" borderId="46" xfId="27" applyFont="1" applyBorder="1" applyAlignment="1">
      <alignment horizontal="center"/>
      <protection/>
    </xf>
    <xf numFmtId="0" fontId="3" fillId="0" borderId="80" xfId="27" applyFont="1" applyBorder="1">
      <alignment/>
      <protection/>
    </xf>
    <xf numFmtId="167" fontId="3" fillId="0" borderId="36" xfId="27" applyNumberFormat="1" applyFont="1" applyBorder="1">
      <alignment/>
      <protection/>
    </xf>
    <xf numFmtId="167" fontId="3" fillId="0" borderId="57" xfId="27" applyNumberFormat="1" applyFont="1" applyBorder="1">
      <alignment/>
      <protection/>
    </xf>
    <xf numFmtId="167" fontId="3" fillId="0" borderId="68" xfId="27" applyNumberFormat="1" applyFont="1" applyFill="1" applyBorder="1">
      <alignment/>
      <protection/>
    </xf>
    <xf numFmtId="167" fontId="3" fillId="0" borderId="33" xfId="27" applyNumberFormat="1" applyFont="1" applyFill="1" applyBorder="1">
      <alignment/>
      <protection/>
    </xf>
    <xf numFmtId="0" fontId="3" fillId="0" borderId="75" xfId="27" applyFont="1" applyBorder="1" applyAlignment="1">
      <alignment horizontal="center"/>
      <protection/>
    </xf>
    <xf numFmtId="0" fontId="3" fillId="0" borderId="5" xfId="27" applyFont="1" applyBorder="1">
      <alignment/>
      <protection/>
    </xf>
    <xf numFmtId="0" fontId="3" fillId="0" borderId="3" xfId="27" applyFont="1" applyBorder="1">
      <alignment/>
      <protection/>
    </xf>
    <xf numFmtId="0" fontId="3" fillId="0" borderId="14" xfId="27" applyFont="1" applyBorder="1">
      <alignment/>
      <protection/>
    </xf>
    <xf numFmtId="167" fontId="3" fillId="0" borderId="37" xfId="27" applyNumberFormat="1" applyFont="1" applyBorder="1">
      <alignment/>
      <protection/>
    </xf>
    <xf numFmtId="167" fontId="3" fillId="0" borderId="58" xfId="27" applyNumberFormat="1" applyFont="1" applyBorder="1">
      <alignment/>
      <protection/>
    </xf>
    <xf numFmtId="0" fontId="3" fillId="0" borderId="58" xfId="27" applyFont="1" applyBorder="1" applyAlignment="1">
      <alignment horizontal="center"/>
      <protection/>
    </xf>
    <xf numFmtId="0" fontId="3" fillId="0" borderId="19" xfId="27" applyFont="1" applyBorder="1">
      <alignment/>
      <protection/>
    </xf>
    <xf numFmtId="0" fontId="3" fillId="0" borderId="38" xfId="27" applyFont="1" applyBorder="1">
      <alignment/>
      <protection/>
    </xf>
    <xf numFmtId="167" fontId="3" fillId="0" borderId="59" xfId="27" applyNumberFormat="1" applyFont="1" applyBorder="1">
      <alignment/>
      <protection/>
    </xf>
    <xf numFmtId="167" fontId="3" fillId="0" borderId="53" xfId="27" applyNumberFormat="1" applyFont="1" applyFill="1" applyBorder="1">
      <alignment/>
      <protection/>
    </xf>
    <xf numFmtId="0" fontId="3" fillId="0" borderId="61" xfId="27" applyFont="1" applyBorder="1">
      <alignment/>
      <protection/>
    </xf>
    <xf numFmtId="0" fontId="3" fillId="0" borderId="39" xfId="27" applyFont="1" applyBorder="1">
      <alignment/>
      <protection/>
    </xf>
    <xf numFmtId="167" fontId="12" fillId="0" borderId="50" xfId="27" applyNumberFormat="1" applyFont="1" applyBorder="1">
      <alignment/>
      <protection/>
    </xf>
    <xf numFmtId="167" fontId="12" fillId="0" borderId="51" xfId="27" applyNumberFormat="1" applyFont="1" applyBorder="1" applyAlignment="1">
      <alignment horizontal="center"/>
      <protection/>
    </xf>
    <xf numFmtId="167" fontId="12" fillId="0" borderId="52" xfId="27" applyNumberFormat="1" applyFont="1" applyBorder="1" applyAlignment="1">
      <alignment horizontal="center"/>
      <protection/>
    </xf>
    <xf numFmtId="167" fontId="12" fillId="0" borderId="49" xfId="27" applyNumberFormat="1" applyFont="1" applyBorder="1" applyAlignment="1">
      <alignment horizontal="center"/>
      <protection/>
    </xf>
    <xf numFmtId="167" fontId="3" fillId="0" borderId="5" xfId="27" applyNumberFormat="1" applyFont="1" applyBorder="1" applyAlignment="1">
      <alignment horizontal="center"/>
      <protection/>
    </xf>
    <xf numFmtId="167" fontId="3" fillId="0" borderId="0" xfId="27" applyNumberFormat="1" applyFont="1" applyBorder="1" applyAlignment="1">
      <alignment horizontal="center"/>
      <protection/>
    </xf>
    <xf numFmtId="164" fontId="3" fillId="0" borderId="57" xfId="27" applyNumberFormat="1" applyFont="1" applyBorder="1" applyAlignment="1">
      <alignment horizontal="center"/>
      <protection/>
    </xf>
    <xf numFmtId="164" fontId="3" fillId="0" borderId="59" xfId="27" applyNumberFormat="1" applyFont="1" applyBorder="1" applyAlignment="1">
      <alignment horizontal="center"/>
      <protection/>
    </xf>
    <xf numFmtId="164" fontId="3" fillId="0" borderId="60" xfId="27" applyNumberFormat="1" applyFont="1" applyBorder="1" applyAlignment="1">
      <alignment horizontal="center"/>
      <protection/>
    </xf>
    <xf numFmtId="164" fontId="3" fillId="0" borderId="71" xfId="27" applyNumberFormat="1" applyFont="1" applyBorder="1" applyAlignment="1">
      <alignment horizontal="center"/>
      <protection/>
    </xf>
    <xf numFmtId="0" fontId="3" fillId="0" borderId="40" xfId="27" applyFont="1" applyBorder="1" applyAlignment="1">
      <alignment horizontal="left" vertical="center"/>
      <protection/>
    </xf>
    <xf numFmtId="0" fontId="3" fillId="0" borderId="16" xfId="27" applyFont="1" applyBorder="1" applyAlignment="1">
      <alignment horizontal="left" vertical="center"/>
      <protection/>
    </xf>
    <xf numFmtId="0" fontId="3" fillId="0" borderId="11" xfId="27" applyFont="1" applyBorder="1" applyAlignment="1">
      <alignment horizontal="left"/>
      <protection/>
    </xf>
    <xf numFmtId="0" fontId="3" fillId="0" borderId="22" xfId="27" applyFont="1" applyBorder="1" applyAlignment="1">
      <alignment horizontal="left"/>
      <protection/>
    </xf>
    <xf numFmtId="0" fontId="3" fillId="0" borderId="34" xfId="27" applyFont="1" applyBorder="1" applyAlignment="1">
      <alignment horizontal="left"/>
      <protection/>
    </xf>
    <xf numFmtId="0" fontId="5" fillId="0" borderId="49" xfId="27" applyFont="1" applyBorder="1">
      <alignment/>
      <protection/>
    </xf>
    <xf numFmtId="2" fontId="12" fillId="0" borderId="47" xfId="27" applyNumberFormat="1" applyFont="1" applyBorder="1">
      <alignment/>
      <protection/>
    </xf>
    <xf numFmtId="167" fontId="12" fillId="0" borderId="0" xfId="27" applyNumberFormat="1" applyFont="1" applyBorder="1">
      <alignment/>
      <protection/>
    </xf>
    <xf numFmtId="0" fontId="12" fillId="0" borderId="47" xfId="27" applyFont="1" applyBorder="1">
      <alignment/>
      <protection/>
    </xf>
    <xf numFmtId="167" fontId="12" fillId="0" borderId="56" xfId="27" applyNumberFormat="1" applyFont="1" applyBorder="1">
      <alignment/>
      <protection/>
    </xf>
    <xf numFmtId="167" fontId="12" fillId="0" borderId="49" xfId="27" applyNumberFormat="1" applyFont="1" applyBorder="1">
      <alignment/>
      <protection/>
    </xf>
    <xf numFmtId="0" fontId="16" fillId="0" borderId="78" xfId="27" applyFont="1" applyBorder="1" applyAlignment="1">
      <alignment horizontal="center"/>
      <protection/>
    </xf>
    <xf numFmtId="0" fontId="12" fillId="0" borderId="40" xfId="27" applyFont="1" applyBorder="1" applyAlignment="1">
      <alignment horizontal="right"/>
      <protection/>
    </xf>
    <xf numFmtId="167" fontId="12" fillId="0" borderId="11" xfId="27" applyNumberFormat="1" applyFont="1" applyBorder="1" applyAlignment="1">
      <alignment horizontal="right"/>
      <protection/>
    </xf>
    <xf numFmtId="0" fontId="12" fillId="0" borderId="11" xfId="27" applyFont="1" applyBorder="1" applyAlignment="1">
      <alignment horizontal="right"/>
      <protection/>
    </xf>
    <xf numFmtId="167" fontId="12" fillId="0" borderId="11" xfId="27" applyNumberFormat="1" applyFont="1" applyBorder="1">
      <alignment/>
      <protection/>
    </xf>
    <xf numFmtId="167" fontId="12" fillId="0" borderId="66" xfId="27" applyNumberFormat="1" applyFont="1" applyBorder="1">
      <alignment/>
      <protection/>
    </xf>
    <xf numFmtId="2" fontId="12" fillId="0" borderId="16" xfId="27" applyNumberFormat="1" applyFont="1" applyBorder="1">
      <alignment/>
      <protection/>
    </xf>
    <xf numFmtId="167" fontId="12" fillId="0" borderId="22" xfId="27" applyNumberFormat="1" applyFont="1" applyBorder="1">
      <alignment/>
      <protection/>
    </xf>
    <xf numFmtId="0" fontId="12" fillId="0" borderId="76" xfId="27" applyFont="1" applyBorder="1" applyAlignment="1">
      <alignment horizontal="center"/>
      <protection/>
    </xf>
    <xf numFmtId="167" fontId="12" fillId="0" borderId="71" xfId="27" applyNumberFormat="1" applyFont="1" applyBorder="1">
      <alignment/>
      <protection/>
    </xf>
    <xf numFmtId="167" fontId="12" fillId="0" borderId="79" xfId="27" applyNumberFormat="1" applyFont="1" applyBorder="1">
      <alignment/>
      <protection/>
    </xf>
    <xf numFmtId="2" fontId="12" fillId="0" borderId="66" xfId="27" applyNumberFormat="1" applyFont="1" applyBorder="1">
      <alignment/>
      <protection/>
    </xf>
    <xf numFmtId="167" fontId="12" fillId="0" borderId="77" xfId="27" applyNumberFormat="1" applyFont="1" applyBorder="1" applyAlignment="1">
      <alignment horizontal="right"/>
      <protection/>
    </xf>
    <xf numFmtId="167" fontId="12" fillId="0" borderId="27" xfId="27" applyNumberFormat="1" applyFont="1" applyBorder="1">
      <alignment/>
      <protection/>
    </xf>
    <xf numFmtId="167" fontId="12" fillId="0" borderId="77" xfId="27" applyNumberFormat="1" applyFont="1" applyBorder="1">
      <alignment/>
      <protection/>
    </xf>
    <xf numFmtId="0" fontId="12" fillId="0" borderId="66" xfId="27" applyFont="1" applyBorder="1" applyAlignment="1">
      <alignment horizontal="center"/>
      <protection/>
    </xf>
    <xf numFmtId="0" fontId="12" fillId="0" borderId="66" xfId="27" applyNumberFormat="1" applyFont="1" applyBorder="1" applyAlignment="1">
      <alignment horizontal="center"/>
      <protection/>
    </xf>
    <xf numFmtId="0" fontId="12" fillId="0" borderId="77" xfId="27" applyFont="1" applyBorder="1" applyAlignment="1">
      <alignment horizontal="center"/>
      <protection/>
    </xf>
    <xf numFmtId="167" fontId="12" fillId="0" borderId="18" xfId="27" applyNumberFormat="1" applyFont="1" applyBorder="1" applyAlignment="1">
      <alignment horizontal="right"/>
      <protection/>
    </xf>
    <xf numFmtId="49" fontId="5" fillId="0" borderId="34" xfId="27" applyNumberFormat="1" applyFont="1" applyBorder="1" applyAlignment="1">
      <alignment horizontal="right"/>
      <protection/>
    </xf>
    <xf numFmtId="167" fontId="3" fillId="0" borderId="30" xfId="27" applyNumberFormat="1" applyFont="1" applyBorder="1">
      <alignment/>
      <protection/>
    </xf>
    <xf numFmtId="167" fontId="3" fillId="0" borderId="40" xfId="27" applyNumberFormat="1" applyFont="1" applyBorder="1">
      <alignment/>
      <protection/>
    </xf>
    <xf numFmtId="164" fontId="3" fillId="0" borderId="49" xfId="27" applyNumberFormat="1" applyFont="1" applyBorder="1">
      <alignment/>
      <protection/>
    </xf>
    <xf numFmtId="0" fontId="3" fillId="0" borderId="30" xfId="27" applyFont="1" applyBorder="1" applyAlignment="1">
      <alignment horizontal="center"/>
      <protection/>
    </xf>
    <xf numFmtId="0" fontId="3" fillId="0" borderId="33" xfId="27" applyFont="1" applyBorder="1" applyAlignment="1">
      <alignment horizontal="center"/>
      <protection/>
    </xf>
    <xf numFmtId="0" fontId="3" fillId="0" borderId="49" xfId="27" applyFont="1" applyBorder="1" applyAlignment="1">
      <alignment horizontal="center"/>
      <protection/>
    </xf>
    <xf numFmtId="3" fontId="2" fillId="0" borderId="18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2" fillId="0" borderId="31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71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52" xfId="0" applyFont="1" applyBorder="1" applyAlignment="1">
      <alignment/>
    </xf>
    <xf numFmtId="0" fontId="16" fillId="0" borderId="71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1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5" fillId="0" borderId="52" xfId="0" applyFont="1" applyBorder="1" applyAlignment="1">
      <alignment/>
    </xf>
    <xf numFmtId="0" fontId="0" fillId="0" borderId="12" xfId="0" applyBorder="1" applyAlignment="1">
      <alignment/>
    </xf>
    <xf numFmtId="168" fontId="0" fillId="0" borderId="25" xfId="0" applyNumberFormat="1" applyBorder="1" applyAlignment="1">
      <alignment/>
    </xf>
    <xf numFmtId="166" fontId="2" fillId="0" borderId="79" xfId="0" applyNumberFormat="1" applyFont="1" applyBorder="1" applyAlignment="1">
      <alignment horizontal="right"/>
    </xf>
    <xf numFmtId="0" fontId="9" fillId="0" borderId="4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64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3" fontId="2" fillId="0" borderId="77" xfId="17" applyNumberFormat="1" applyFont="1" applyBorder="1" applyAlignment="1">
      <alignment horizontal="right"/>
    </xf>
    <xf numFmtId="3" fontId="2" fillId="0" borderId="56" xfId="17" applyNumberFormat="1" applyFont="1" applyBorder="1" applyAlignment="1">
      <alignment horizontal="right"/>
    </xf>
    <xf numFmtId="0" fontId="0" fillId="0" borderId="6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6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7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4" xfId="0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5" xfId="0" applyFont="1" applyBorder="1" applyAlignment="1">
      <alignment horizontal="justify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7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72" xfId="0" applyFont="1" applyBorder="1" applyAlignment="1">
      <alignment/>
    </xf>
    <xf numFmtId="0" fontId="4" fillId="0" borderId="1" xfId="27" applyFont="1" applyBorder="1" applyAlignment="1">
      <alignment horizontal="center"/>
      <protection/>
    </xf>
    <xf numFmtId="0" fontId="4" fillId="0" borderId="5" xfId="27" applyFont="1" applyBorder="1" applyAlignment="1">
      <alignment horizontal="center"/>
      <protection/>
    </xf>
    <xf numFmtId="0" fontId="4" fillId="0" borderId="2" xfId="27" applyFont="1" applyBorder="1" applyAlignment="1">
      <alignment horizontal="center"/>
      <protection/>
    </xf>
    <xf numFmtId="0" fontId="4" fillId="0" borderId="46" xfId="27" applyFont="1" applyBorder="1" applyAlignment="1">
      <alignment horizontal="center" vertical="top"/>
      <protection/>
    </xf>
    <xf numFmtId="0" fontId="4" fillId="0" borderId="45" xfId="27" applyFont="1" applyBorder="1" applyAlignment="1">
      <alignment horizontal="center" vertical="top"/>
      <protection/>
    </xf>
    <xf numFmtId="0" fontId="4" fillId="0" borderId="72" xfId="27" applyFont="1" applyBorder="1" applyAlignment="1">
      <alignment horizontal="center" vertical="top"/>
      <protection/>
    </xf>
    <xf numFmtId="0" fontId="4" fillId="0" borderId="46" xfId="27" applyFont="1" applyBorder="1" applyAlignment="1">
      <alignment horizontal="center" vertical="center"/>
      <protection/>
    </xf>
    <xf numFmtId="0" fontId="4" fillId="0" borderId="45" xfId="27" applyFont="1" applyBorder="1" applyAlignment="1">
      <alignment horizontal="center" vertical="center"/>
      <protection/>
    </xf>
    <xf numFmtId="0" fontId="4" fillId="0" borderId="72" xfId="27" applyFont="1" applyBorder="1" applyAlignment="1">
      <alignment horizontal="center" vertical="center"/>
      <protection/>
    </xf>
    <xf numFmtId="0" fontId="5" fillId="0" borderId="3" xfId="27" applyFont="1" applyBorder="1" applyAlignment="1">
      <alignment horizontal="center" vertical="center" wrapText="1" shrinkToFit="1"/>
      <protection/>
    </xf>
    <xf numFmtId="0" fontId="5" fillId="0" borderId="26" xfId="27" applyFont="1" applyBorder="1" applyAlignment="1">
      <alignment horizontal="center" vertical="center" wrapText="1" shrinkToFit="1"/>
      <protection/>
    </xf>
    <xf numFmtId="0" fontId="4" fillId="0" borderId="3" xfId="27" applyFont="1" applyBorder="1" applyAlignment="1">
      <alignment horizontal="center" vertical="center"/>
      <protection/>
    </xf>
    <xf numFmtId="0" fontId="4" fillId="0" borderId="34" xfId="27" applyFont="1" applyBorder="1" applyAlignment="1">
      <alignment horizontal="center" vertical="center"/>
      <protection/>
    </xf>
    <xf numFmtId="0" fontId="2" fillId="0" borderId="5" xfId="27" applyBorder="1" applyAlignment="1">
      <alignment horizontal="center"/>
      <protection/>
    </xf>
    <xf numFmtId="0" fontId="2" fillId="0" borderId="2" xfId="27" applyBorder="1" applyAlignment="1">
      <alignment horizontal="center"/>
      <protection/>
    </xf>
    <xf numFmtId="0" fontId="2" fillId="0" borderId="0" xfId="27" applyAlignment="1">
      <alignment/>
      <protection/>
    </xf>
    <xf numFmtId="0" fontId="12" fillId="0" borderId="3" xfId="27" applyFont="1" applyBorder="1" applyAlignment="1">
      <alignment horizontal="center" vertical="center" wrapText="1" shrinkToFit="1"/>
      <protection/>
    </xf>
    <xf numFmtId="0" fontId="12" fillId="0" borderId="34" xfId="27" applyFont="1" applyBorder="1" applyAlignment="1">
      <alignment horizontal="center" vertical="center" wrapText="1" shrinkToFit="1"/>
      <protection/>
    </xf>
  </cellXfs>
  <cellStyles count="16">
    <cellStyle name="Normal" xfId="0"/>
    <cellStyle name="Currency [0]" xfId="15"/>
    <cellStyle name="1000 Sk_BA Správa 2000 - tabuľky 1 až 24" xfId="16"/>
    <cellStyle name="Comma" xfId="17"/>
    <cellStyle name="Comma [0]" xfId="18"/>
    <cellStyle name="čiarky [0]_BA Správa 2000 - tabuľky 1 až 24" xfId="19"/>
    <cellStyle name="čiarky_BA Správa 2000 - tabuľky 1 až 24" xfId="20"/>
    <cellStyle name="Hyperlink" xfId="21"/>
    <cellStyle name="Currency" xfId="22"/>
    <cellStyle name="meny_BA Správa 2000 - tabuľky 1 až 24" xfId="23"/>
    <cellStyle name="normálne_HBU_33 " xfId="24"/>
    <cellStyle name="normálne_Kópia - 05-rs-2004-prilohy-1-15" xfId="25"/>
    <cellStyle name="normální_05-rs-2004-prilohy-1-15" xfId="26"/>
    <cellStyle name="normální_HBU_16_05" xfId="27"/>
    <cellStyle name="Percent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25;%20spr&#225;va\HBUtabulky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"/>
      <sheetName val="Tab2"/>
      <sheetName val="Tab3"/>
      <sheetName val="Tab4"/>
      <sheetName val="Tab5_6"/>
      <sheetName val="Tab7"/>
      <sheetName val="Tab8_9"/>
      <sheetName val="Tab10"/>
      <sheetName val="Tab11"/>
      <sheetName val="Tab12"/>
      <sheetName val="Tab13"/>
      <sheetName val="Tab14_15"/>
      <sheetName val="Tab16BA"/>
      <sheetName val="Tab16KE"/>
      <sheetName val="Tab16BB"/>
      <sheetName val="Tab16PD"/>
      <sheetName val="Tab16SNV"/>
      <sheetName val="Tab17"/>
      <sheetName val="Tab18"/>
      <sheetName val="Tab19"/>
      <sheetName val="Tab20"/>
      <sheetName val="Tab21"/>
      <sheetName val="Hárok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</sheetNames>
    <sheetDataSet>
      <sheetData sheetId="2">
        <row r="11">
          <cell r="C11">
            <v>3761.913</v>
          </cell>
          <cell r="D11">
            <v>3661.2759999999994</v>
          </cell>
          <cell r="E11">
            <v>3508.816</v>
          </cell>
        </row>
      </sheetData>
      <sheetData sheetId="3">
        <row r="11">
          <cell r="C11">
            <v>4605</v>
          </cell>
          <cell r="E11">
            <v>3528</v>
          </cell>
          <cell r="H11">
            <v>2317</v>
          </cell>
          <cell r="J11">
            <v>1362</v>
          </cell>
          <cell r="M11">
            <v>6922</v>
          </cell>
          <cell r="O11">
            <v>4890</v>
          </cell>
        </row>
      </sheetData>
      <sheetData sheetId="4">
        <row r="8">
          <cell r="E8">
            <v>2902</v>
          </cell>
          <cell r="J8">
            <v>38698</v>
          </cell>
          <cell r="S8">
            <v>6343</v>
          </cell>
        </row>
        <row r="21">
          <cell r="D21">
            <v>227037.7</v>
          </cell>
          <cell r="K21">
            <v>200812</v>
          </cell>
        </row>
      </sheetData>
      <sheetData sheetId="6">
        <row r="11">
          <cell r="D11">
            <v>440</v>
          </cell>
          <cell r="E11">
            <v>256</v>
          </cell>
          <cell r="F11">
            <v>216</v>
          </cell>
          <cell r="G11">
            <v>213</v>
          </cell>
          <cell r="H11">
            <v>174</v>
          </cell>
          <cell r="I11">
            <v>175</v>
          </cell>
          <cell r="M11">
            <v>111</v>
          </cell>
          <cell r="N11">
            <v>93</v>
          </cell>
          <cell r="O11">
            <v>77</v>
          </cell>
          <cell r="P11">
            <v>91</v>
          </cell>
          <cell r="Q11">
            <v>67</v>
          </cell>
          <cell r="R11">
            <v>59</v>
          </cell>
          <cell r="W11">
            <v>178</v>
          </cell>
          <cell r="X11">
            <v>160</v>
          </cell>
          <cell r="Y11">
            <v>171</v>
          </cell>
          <cell r="Z11">
            <v>154</v>
          </cell>
          <cell r="AA11">
            <v>181</v>
          </cell>
          <cell r="AB11">
            <v>163</v>
          </cell>
        </row>
      </sheetData>
      <sheetData sheetId="7">
        <row r="12">
          <cell r="F12">
            <v>1047.5</v>
          </cell>
          <cell r="H12">
            <v>706.5</v>
          </cell>
        </row>
      </sheetData>
      <sheetData sheetId="8">
        <row r="11">
          <cell r="D11">
            <v>567</v>
          </cell>
          <cell r="F11">
            <v>306</v>
          </cell>
          <cell r="J11">
            <v>791</v>
          </cell>
          <cell r="L11">
            <v>404</v>
          </cell>
          <cell r="R11">
            <v>710</v>
          </cell>
        </row>
      </sheetData>
      <sheetData sheetId="9">
        <row r="9">
          <cell r="E9">
            <v>1573</v>
          </cell>
          <cell r="F9">
            <v>1464.5</v>
          </cell>
          <cell r="G9">
            <v>1640.9</v>
          </cell>
        </row>
      </sheetData>
      <sheetData sheetId="10">
        <row r="11">
          <cell r="D11">
            <v>509</v>
          </cell>
          <cell r="F11">
            <v>503</v>
          </cell>
          <cell r="J11">
            <v>1530</v>
          </cell>
          <cell r="L11">
            <v>1300</v>
          </cell>
          <cell r="R11">
            <v>1803</v>
          </cell>
        </row>
      </sheetData>
      <sheetData sheetId="11">
        <row r="6">
          <cell r="E6">
            <v>104</v>
          </cell>
          <cell r="F6">
            <v>102.7</v>
          </cell>
          <cell r="G6">
            <v>104.8</v>
          </cell>
        </row>
        <row r="15">
          <cell r="S15">
            <v>96</v>
          </cell>
          <cell r="U15">
            <v>81</v>
          </cell>
        </row>
      </sheetData>
      <sheetData sheetId="12">
        <row r="32">
          <cell r="G32">
            <v>1111.3</v>
          </cell>
          <cell r="N32">
            <v>157</v>
          </cell>
        </row>
      </sheetData>
      <sheetData sheetId="13">
        <row r="31">
          <cell r="G31">
            <v>603.0999999999999</v>
          </cell>
          <cell r="N31">
            <v>284</v>
          </cell>
        </row>
      </sheetData>
      <sheetData sheetId="14">
        <row r="82">
          <cell r="G82">
            <v>1410.9</v>
          </cell>
          <cell r="N82">
            <v>411</v>
          </cell>
        </row>
      </sheetData>
      <sheetData sheetId="15">
        <row r="67">
          <cell r="G67">
            <v>1165.8999999999996</v>
          </cell>
          <cell r="O67">
            <v>211</v>
          </cell>
        </row>
      </sheetData>
      <sheetData sheetId="16">
        <row r="30">
          <cell r="H30">
            <v>212.10000000000002</v>
          </cell>
          <cell r="O30">
            <v>104</v>
          </cell>
        </row>
      </sheetData>
      <sheetData sheetId="17">
        <row r="272">
          <cell r="G272">
            <v>2689.4</v>
          </cell>
          <cell r="I272">
            <v>3872.73</v>
          </cell>
          <cell r="N272">
            <v>544</v>
          </cell>
          <cell r="P272">
            <v>610</v>
          </cell>
        </row>
      </sheetData>
      <sheetData sheetId="18">
        <row r="100">
          <cell r="I100">
            <v>507.4</v>
          </cell>
          <cell r="N100">
            <v>83</v>
          </cell>
          <cell r="P100">
            <v>76</v>
          </cell>
        </row>
      </sheetData>
      <sheetData sheetId="19">
        <row r="34">
          <cell r="G34">
            <v>302.3</v>
          </cell>
          <cell r="H34">
            <v>332.7</v>
          </cell>
          <cell r="I34">
            <v>384.90000000000003</v>
          </cell>
          <cell r="O34">
            <v>74</v>
          </cell>
          <cell r="P34">
            <v>85</v>
          </cell>
        </row>
        <row r="35">
          <cell r="G35">
            <v>1614.6000000000001</v>
          </cell>
          <cell r="H35">
            <v>1547.4</v>
          </cell>
          <cell r="I35">
            <v>1649.4</v>
          </cell>
          <cell r="O35">
            <v>87</v>
          </cell>
          <cell r="P35">
            <v>74</v>
          </cell>
        </row>
      </sheetData>
      <sheetData sheetId="20">
        <row r="30">
          <cell r="G30">
            <v>292.3</v>
          </cell>
          <cell r="H30">
            <v>833</v>
          </cell>
          <cell r="I30">
            <v>941.4</v>
          </cell>
          <cell r="O30">
            <v>57</v>
          </cell>
          <cell r="P30">
            <v>57</v>
          </cell>
        </row>
        <row r="31">
          <cell r="G31">
            <v>325</v>
          </cell>
          <cell r="H31">
            <v>0</v>
          </cell>
          <cell r="I31">
            <v>0</v>
          </cell>
          <cell r="O31">
            <v>4</v>
          </cell>
          <cell r="P31">
            <v>4</v>
          </cell>
        </row>
      </sheetData>
      <sheetData sheetId="21">
        <row r="20">
          <cell r="P20">
            <v>95</v>
          </cell>
        </row>
        <row r="23">
          <cell r="G23">
            <v>4211.1</v>
          </cell>
          <cell r="I23">
            <v>4093</v>
          </cell>
          <cell r="N23">
            <v>219</v>
          </cell>
          <cell r="O23">
            <v>171</v>
          </cell>
        </row>
      </sheetData>
      <sheetData sheetId="23">
        <row r="96">
          <cell r="E96">
            <v>120</v>
          </cell>
          <cell r="F96">
            <v>127.7</v>
          </cell>
          <cell r="G96">
            <v>142.3</v>
          </cell>
          <cell r="H96">
            <v>86.39999999999999</v>
          </cell>
          <cell r="I96">
            <v>86.2</v>
          </cell>
          <cell r="P96">
            <v>78</v>
          </cell>
        </row>
        <row r="97">
          <cell r="F97">
            <v>2.4</v>
          </cell>
          <cell r="G97">
            <v>32.3</v>
          </cell>
          <cell r="H97">
            <v>31.1</v>
          </cell>
          <cell r="I97">
            <v>11.8</v>
          </cell>
          <cell r="P97">
            <v>4</v>
          </cell>
        </row>
        <row r="98">
          <cell r="E98">
            <v>896.06</v>
          </cell>
          <cell r="F98">
            <v>983.72</v>
          </cell>
          <cell r="G98">
            <v>1026.9</v>
          </cell>
          <cell r="H98">
            <v>1216.7999999999997</v>
          </cell>
          <cell r="I98">
            <v>1337.1499999999999</v>
          </cell>
          <cell r="P98">
            <v>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workbookViewId="0" topLeftCell="A13">
      <selection activeCell="N5" sqref="N5"/>
    </sheetView>
  </sheetViews>
  <sheetFormatPr defaultColWidth="9.140625" defaultRowHeight="12.75"/>
  <cols>
    <col min="1" max="1" width="25.28125" style="2" customWidth="1"/>
    <col min="2" max="2" width="0.42578125" style="2" customWidth="1"/>
    <col min="3" max="3" width="15.140625" style="2" customWidth="1"/>
    <col min="4" max="12" width="8.7109375" style="2" customWidth="1"/>
    <col min="13" max="13" width="11.7109375" style="2" customWidth="1"/>
    <col min="14" max="20" width="8.7109375" style="2" customWidth="1"/>
    <col min="21" max="21" width="10.00390625" style="2" customWidth="1"/>
    <col min="22" max="16384" width="9.140625" style="2" customWidth="1"/>
  </cols>
  <sheetData>
    <row r="1" spans="1:21" ht="15" customHeight="1">
      <c r="A1" s="1" t="s">
        <v>0</v>
      </c>
      <c r="B1" s="1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</row>
    <row r="2" spans="1:25" ht="15" customHeight="1" thickBot="1">
      <c r="A2" s="1"/>
      <c r="B2" s="1"/>
      <c r="I2" s="67"/>
      <c r="J2" s="67"/>
      <c r="K2" s="67"/>
      <c r="L2" s="67"/>
      <c r="M2" s="95" t="s">
        <v>1</v>
      </c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1" ht="16.5" customHeight="1">
      <c r="A3" s="3" t="s">
        <v>2</v>
      </c>
      <c r="B3" s="4"/>
      <c r="C3" s="5" t="s">
        <v>3</v>
      </c>
      <c r="D3" s="6">
        <v>1996</v>
      </c>
      <c r="E3" s="7">
        <v>1997</v>
      </c>
      <c r="F3" s="6">
        <v>1998</v>
      </c>
      <c r="G3" s="6">
        <v>1999</v>
      </c>
      <c r="H3" s="8">
        <v>2000</v>
      </c>
      <c r="I3" s="6">
        <v>2001</v>
      </c>
      <c r="J3" s="6">
        <v>2002</v>
      </c>
      <c r="K3" s="9">
        <v>2003</v>
      </c>
      <c r="L3" s="69">
        <v>2004</v>
      </c>
      <c r="M3" s="70">
        <v>2005</v>
      </c>
      <c r="N3" s="10"/>
      <c r="O3" s="10"/>
      <c r="P3" s="10"/>
      <c r="Q3" s="10"/>
      <c r="R3" s="10"/>
      <c r="T3" s="10"/>
      <c r="U3" s="10"/>
    </row>
    <row r="4" spans="1:20" ht="16.5" customHeight="1" thickBot="1">
      <c r="A4" s="11"/>
      <c r="B4" s="12"/>
      <c r="C4" s="849" t="s">
        <v>4</v>
      </c>
      <c r="D4" s="395"/>
      <c r="E4" s="394"/>
      <c r="F4" s="395"/>
      <c r="G4" s="395"/>
      <c r="H4" s="397"/>
      <c r="I4" s="395"/>
      <c r="J4" s="395"/>
      <c r="K4" s="397"/>
      <c r="L4" s="397"/>
      <c r="M4" s="418"/>
      <c r="N4" s="13"/>
      <c r="O4" s="13"/>
      <c r="P4" s="13"/>
      <c r="Q4" s="13"/>
      <c r="R4" s="13"/>
      <c r="T4" s="13"/>
    </row>
    <row r="5" spans="1:20" ht="16.5" customHeight="1" thickTop="1">
      <c r="A5" s="14" t="s">
        <v>5</v>
      </c>
      <c r="B5" s="15"/>
      <c r="C5" s="16" t="s">
        <v>6</v>
      </c>
      <c r="D5" s="17">
        <v>4245.6</v>
      </c>
      <c r="E5" s="17">
        <v>4297.6</v>
      </c>
      <c r="F5" s="17">
        <v>4288.9</v>
      </c>
      <c r="G5" s="18">
        <v>4041.89</v>
      </c>
      <c r="H5" s="19">
        <v>3947.653</v>
      </c>
      <c r="I5" s="20">
        <f>'[1]Tab3'!C11</f>
        <v>3761.913</v>
      </c>
      <c r="J5" s="20">
        <f>'[1]Tab3'!D11</f>
        <v>3661.2759999999994</v>
      </c>
      <c r="K5" s="68">
        <f>'[1]Tab3'!E11</f>
        <v>3508.816</v>
      </c>
      <c r="L5" s="68">
        <v>3101.79</v>
      </c>
      <c r="M5" s="71">
        <v>2513.031</v>
      </c>
      <c r="N5" s="96"/>
      <c r="O5" s="73"/>
      <c r="P5" s="74"/>
      <c r="Q5" s="38"/>
      <c r="R5" s="75"/>
      <c r="T5" s="21"/>
    </row>
    <row r="6" spans="1:20" ht="16.5" customHeight="1">
      <c r="A6" s="22" t="s">
        <v>7</v>
      </c>
      <c r="B6" s="23"/>
      <c r="C6" s="24" t="s">
        <v>6</v>
      </c>
      <c r="D6" s="25">
        <v>71.3</v>
      </c>
      <c r="E6" s="25">
        <v>64.4</v>
      </c>
      <c r="F6" s="25">
        <v>60.2</v>
      </c>
      <c r="G6" s="26">
        <v>60.264</v>
      </c>
      <c r="H6" s="27">
        <v>56.892</v>
      </c>
      <c r="I6" s="26">
        <v>54.085</v>
      </c>
      <c r="J6" s="26">
        <v>51.77</v>
      </c>
      <c r="K6" s="27">
        <f>0.001*('[1]Tab5_6'!E8+'[1]Tab5_6'!J8+'[1]Tab5_6'!S8)</f>
        <v>47.943</v>
      </c>
      <c r="L6" s="27">
        <v>42.082</v>
      </c>
      <c r="M6" s="71">
        <v>33.152</v>
      </c>
      <c r="N6" s="96"/>
      <c r="O6" s="28"/>
      <c r="P6" s="76"/>
      <c r="Q6" s="38"/>
      <c r="R6" s="75"/>
      <c r="T6" s="28"/>
    </row>
    <row r="7" spans="1:20" ht="16.5" customHeight="1">
      <c r="A7" s="22" t="s">
        <v>8</v>
      </c>
      <c r="B7" s="23"/>
      <c r="C7" s="24" t="s">
        <v>9</v>
      </c>
      <c r="D7" s="29">
        <v>317108</v>
      </c>
      <c r="E7" s="29">
        <v>289431</v>
      </c>
      <c r="F7" s="29">
        <v>262043</v>
      </c>
      <c r="G7" s="29">
        <v>218568.9</v>
      </c>
      <c r="H7" s="30">
        <f>'[1]Tab5_6'!D21</f>
        <v>227037.7</v>
      </c>
      <c r="I7" s="29">
        <v>195938</v>
      </c>
      <c r="J7" s="29">
        <f>'[1]Tab5_6'!K21</f>
        <v>200812</v>
      </c>
      <c r="K7" s="30">
        <v>186797</v>
      </c>
      <c r="L7" s="30">
        <v>178088</v>
      </c>
      <c r="M7" s="71">
        <v>150851</v>
      </c>
      <c r="N7" s="97"/>
      <c r="O7" s="31"/>
      <c r="P7" s="77"/>
      <c r="Q7" s="38"/>
      <c r="R7" s="75"/>
      <c r="T7" s="31"/>
    </row>
    <row r="8" spans="1:20" ht="16.5" customHeight="1">
      <c r="A8" s="22" t="s">
        <v>10</v>
      </c>
      <c r="B8" s="23"/>
      <c r="C8" s="24" t="s">
        <v>6</v>
      </c>
      <c r="D8" s="25">
        <v>1136.8</v>
      </c>
      <c r="E8" s="25">
        <v>1134.5</v>
      </c>
      <c r="F8" s="25">
        <v>1088.4</v>
      </c>
      <c r="G8" s="25">
        <v>1083.7</v>
      </c>
      <c r="H8" s="32">
        <v>1104</v>
      </c>
      <c r="I8" s="25">
        <f>'[1]Tab10'!F12</f>
        <v>1047.5</v>
      </c>
      <c r="J8" s="25">
        <v>719.23</v>
      </c>
      <c r="K8" s="33">
        <f>'[1]Tab10'!H12</f>
        <v>706.5</v>
      </c>
      <c r="L8" s="37">
        <v>977.8</v>
      </c>
      <c r="M8" s="71">
        <v>651.89</v>
      </c>
      <c r="N8" s="98"/>
      <c r="O8" s="78"/>
      <c r="P8" s="79"/>
      <c r="Q8" s="38"/>
      <c r="R8" s="75"/>
      <c r="T8" s="34"/>
    </row>
    <row r="9" spans="1:20" ht="16.5" customHeight="1">
      <c r="A9" s="22" t="s">
        <v>11</v>
      </c>
      <c r="B9" s="23"/>
      <c r="C9" s="24" t="s">
        <v>6</v>
      </c>
      <c r="D9" s="25">
        <v>1571.6</v>
      </c>
      <c r="E9" s="25">
        <v>1580.7</v>
      </c>
      <c r="F9" s="25">
        <v>1572.8</v>
      </c>
      <c r="G9" s="25">
        <v>1423.8</v>
      </c>
      <c r="H9" s="32">
        <v>1535.2</v>
      </c>
      <c r="I9" s="25">
        <f>'[1]Tab12'!E9</f>
        <v>1573</v>
      </c>
      <c r="J9" s="25">
        <f>'[1]Tab12'!F9</f>
        <v>1464.5</v>
      </c>
      <c r="K9" s="32">
        <f>'[1]Tab12'!G9</f>
        <v>1640.9</v>
      </c>
      <c r="L9" s="32">
        <v>1668.9</v>
      </c>
      <c r="M9" s="71">
        <v>1555</v>
      </c>
      <c r="N9" s="98"/>
      <c r="O9" s="80"/>
      <c r="P9" s="81"/>
      <c r="Q9" s="38"/>
      <c r="R9" s="75"/>
      <c r="T9" s="35"/>
    </row>
    <row r="10" spans="1:20" ht="16.5" customHeight="1">
      <c r="A10" s="22" t="s">
        <v>12</v>
      </c>
      <c r="B10" s="23"/>
      <c r="C10" s="24" t="s">
        <v>6</v>
      </c>
      <c r="D10" s="25">
        <v>125</v>
      </c>
      <c r="E10" s="25">
        <v>105.2</v>
      </c>
      <c r="F10" s="25">
        <v>102.1</v>
      </c>
      <c r="G10" s="25">
        <v>100.18</v>
      </c>
      <c r="H10" s="32">
        <v>101.8</v>
      </c>
      <c r="I10" s="25">
        <f>'[1]Tab14_15'!E6</f>
        <v>104</v>
      </c>
      <c r="J10" s="25">
        <f>'[1]Tab14_15'!F6</f>
        <v>102.7</v>
      </c>
      <c r="K10" s="33">
        <f>'[1]Tab14_15'!G6</f>
        <v>104.8</v>
      </c>
      <c r="L10" s="37">
        <v>104.3</v>
      </c>
      <c r="M10" s="71">
        <v>105.1</v>
      </c>
      <c r="N10" s="98"/>
      <c r="O10" s="34"/>
      <c r="P10" s="79"/>
      <c r="Q10" s="38"/>
      <c r="R10" s="75"/>
      <c r="T10" s="34"/>
    </row>
    <row r="11" spans="1:20" ht="16.5" customHeight="1">
      <c r="A11" s="22" t="s">
        <v>13</v>
      </c>
      <c r="B11" s="23"/>
      <c r="C11" s="24" t="s">
        <v>9</v>
      </c>
      <c r="D11" s="25">
        <v>4848.8</v>
      </c>
      <c r="E11" s="25">
        <v>5022.5</v>
      </c>
      <c r="F11" s="25">
        <v>4700.2</v>
      </c>
      <c r="G11" s="25">
        <v>3473.87</v>
      </c>
      <c r="H11" s="32">
        <v>3540.35</v>
      </c>
      <c r="I11" s="25">
        <v>3881.6</v>
      </c>
      <c r="J11" s="25">
        <v>4478.3</v>
      </c>
      <c r="K11" s="33">
        <f>'[1]Tab16BA'!G32+'[1]Tab16KE'!G31+'[1]Tab16BB'!G82+'[1]Tab16PD'!G67+'[1]Tab16SNV'!H30</f>
        <v>4503.3</v>
      </c>
      <c r="L11" s="33">
        <v>4527.5</v>
      </c>
      <c r="M11" s="71">
        <v>6016.2</v>
      </c>
      <c r="N11" s="96"/>
      <c r="O11" s="82"/>
      <c r="P11" s="83"/>
      <c r="Q11" s="34"/>
      <c r="R11" s="84"/>
      <c r="T11" s="34"/>
    </row>
    <row r="12" spans="1:20" ht="16.5" customHeight="1">
      <c r="A12" s="22" t="s">
        <v>14</v>
      </c>
      <c r="B12" s="23"/>
      <c r="C12" s="24" t="s">
        <v>9</v>
      </c>
      <c r="D12" s="25">
        <v>3038</v>
      </c>
      <c r="E12" s="25">
        <v>6255.1</v>
      </c>
      <c r="F12" s="36">
        <v>5427.9</v>
      </c>
      <c r="G12" s="25">
        <v>2874.4</v>
      </c>
      <c r="H12" s="32">
        <v>2443.3</v>
      </c>
      <c r="I12" s="25">
        <f>'[1]Tab17'!G272</f>
        <v>2689.4</v>
      </c>
      <c r="J12" s="25">
        <v>2933.1</v>
      </c>
      <c r="K12" s="37">
        <f>'[1]Tab17'!I272</f>
        <v>3872.73</v>
      </c>
      <c r="L12" s="37">
        <v>3951.7</v>
      </c>
      <c r="M12" s="71">
        <v>4870.1</v>
      </c>
      <c r="N12" s="96"/>
      <c r="O12" s="85"/>
      <c r="P12" s="79"/>
      <c r="Q12" s="38"/>
      <c r="R12" s="84"/>
      <c r="T12" s="38"/>
    </row>
    <row r="13" spans="1:20" ht="16.5" customHeight="1">
      <c r="A13" s="22" t="s">
        <v>15</v>
      </c>
      <c r="B13" s="23"/>
      <c r="C13" s="24" t="s">
        <v>9</v>
      </c>
      <c r="D13" s="25">
        <v>388.2</v>
      </c>
      <c r="E13" s="25">
        <v>457.6</v>
      </c>
      <c r="F13" s="25">
        <v>561.1</v>
      </c>
      <c r="G13" s="25">
        <v>480.29</v>
      </c>
      <c r="H13" s="32">
        <v>529.5</v>
      </c>
      <c r="I13" s="25">
        <v>442.1</v>
      </c>
      <c r="J13" s="25">
        <v>433.4</v>
      </c>
      <c r="K13" s="33">
        <f>'[1]Tab18'!I100</f>
        <v>507.4</v>
      </c>
      <c r="L13" s="37">
        <v>591.7</v>
      </c>
      <c r="M13" s="71">
        <v>466.8</v>
      </c>
      <c r="N13" s="98"/>
      <c r="O13" s="86"/>
      <c r="P13" s="79"/>
      <c r="Q13" s="34"/>
      <c r="R13" s="75"/>
      <c r="T13" s="34"/>
    </row>
    <row r="14" spans="1:20" ht="16.5" customHeight="1">
      <c r="A14" s="39" t="s">
        <v>16</v>
      </c>
      <c r="B14" s="40"/>
      <c r="C14" s="24" t="s">
        <v>9</v>
      </c>
      <c r="D14" s="25">
        <v>301.9</v>
      </c>
      <c r="E14" s="25">
        <v>312.5</v>
      </c>
      <c r="F14" s="25">
        <v>515.4</v>
      </c>
      <c r="G14" s="25">
        <v>294.1</v>
      </c>
      <c r="H14" s="32">
        <v>320.2</v>
      </c>
      <c r="I14" s="25">
        <f>'[1]Tab19'!G34</f>
        <v>302.3</v>
      </c>
      <c r="J14" s="25">
        <f>'[1]Tab19'!H34</f>
        <v>332.7</v>
      </c>
      <c r="K14" s="33">
        <f>'[1]Tab19'!I34</f>
        <v>384.90000000000003</v>
      </c>
      <c r="L14" s="33">
        <v>569.5</v>
      </c>
      <c r="M14" s="71">
        <v>690.6</v>
      </c>
      <c r="N14" s="96"/>
      <c r="O14" s="87"/>
      <c r="P14" s="83"/>
      <c r="Q14" s="38"/>
      <c r="R14" s="84"/>
      <c r="T14" s="34"/>
    </row>
    <row r="15" spans="1:20" ht="16.5" customHeight="1">
      <c r="A15" s="14" t="s">
        <v>17</v>
      </c>
      <c r="B15" s="15"/>
      <c r="C15" s="24" t="s">
        <v>6</v>
      </c>
      <c r="D15" s="25">
        <v>1445</v>
      </c>
      <c r="E15" s="25">
        <v>1406.3</v>
      </c>
      <c r="F15" s="25">
        <v>1435.6</v>
      </c>
      <c r="G15" s="25">
        <v>1398.1</v>
      </c>
      <c r="H15" s="32">
        <v>1419.51</v>
      </c>
      <c r="I15" s="25">
        <f>'[1]Tab19'!G35</f>
        <v>1614.6000000000001</v>
      </c>
      <c r="J15" s="25">
        <f>'[1]Tab19'!H35</f>
        <v>1547.4</v>
      </c>
      <c r="K15" s="33">
        <f>'[1]Tab19'!I35</f>
        <v>1649.4</v>
      </c>
      <c r="L15" s="33">
        <v>3479.8</v>
      </c>
      <c r="M15" s="71">
        <v>3743.3</v>
      </c>
      <c r="N15" s="96"/>
      <c r="O15" s="85"/>
      <c r="P15" s="83"/>
      <c r="Q15" s="38"/>
      <c r="R15" s="75"/>
      <c r="T15" s="34"/>
    </row>
    <row r="16" spans="1:20" ht="16.5" customHeight="1">
      <c r="A16" s="39" t="s">
        <v>18</v>
      </c>
      <c r="B16" s="40"/>
      <c r="C16" s="24" t="s">
        <v>9</v>
      </c>
      <c r="D16" s="25">
        <v>86.8</v>
      </c>
      <c r="E16" s="25">
        <v>970.9</v>
      </c>
      <c r="F16" s="25">
        <v>778.3</v>
      </c>
      <c r="G16" s="25">
        <v>200.9</v>
      </c>
      <c r="H16" s="32">
        <v>299.4</v>
      </c>
      <c r="I16" s="25">
        <f>'[1]Tab20'!G30</f>
        <v>292.3</v>
      </c>
      <c r="J16" s="25">
        <f>'[1]Tab20'!H30</f>
        <v>833</v>
      </c>
      <c r="K16" s="33">
        <f>'[1]Tab20'!I30</f>
        <v>941.4</v>
      </c>
      <c r="L16" s="37">
        <v>14.9</v>
      </c>
      <c r="M16" s="71">
        <v>28.5</v>
      </c>
      <c r="N16" s="98"/>
      <c r="O16" s="88"/>
      <c r="P16" s="79"/>
      <c r="Q16" s="38"/>
      <c r="R16" s="84"/>
      <c r="T16" s="34"/>
    </row>
    <row r="17" spans="1:20" ht="16.5" customHeight="1">
      <c r="A17" s="14" t="s">
        <v>19</v>
      </c>
      <c r="B17" s="15"/>
      <c r="C17" s="24" t="s">
        <v>6</v>
      </c>
      <c r="D17" s="25">
        <v>2659.7</v>
      </c>
      <c r="E17" s="25">
        <v>519</v>
      </c>
      <c r="F17" s="25">
        <v>350</v>
      </c>
      <c r="G17" s="25">
        <v>320</v>
      </c>
      <c r="H17" s="32">
        <v>345</v>
      </c>
      <c r="I17" s="41">
        <f>'[1]Tab20'!G31</f>
        <v>325</v>
      </c>
      <c r="J17" s="41">
        <f>'[1]Tab20'!H31</f>
        <v>0</v>
      </c>
      <c r="K17" s="37">
        <f>'[1]Tab20'!I31</f>
        <v>0</v>
      </c>
      <c r="L17" s="37">
        <v>1057.5</v>
      </c>
      <c r="M17" s="71">
        <v>834.8</v>
      </c>
      <c r="N17" s="98"/>
      <c r="O17" s="85"/>
      <c r="P17" s="79"/>
      <c r="Q17" s="38"/>
      <c r="R17" s="75"/>
      <c r="T17" s="38"/>
    </row>
    <row r="18" spans="1:20" ht="14.25" customHeight="1">
      <c r="A18" s="39" t="s">
        <v>20</v>
      </c>
      <c r="B18" s="40"/>
      <c r="C18" s="42"/>
      <c r="D18" s="43"/>
      <c r="E18" s="41"/>
      <c r="F18" s="41"/>
      <c r="G18" s="41"/>
      <c r="H18" s="44"/>
      <c r="I18" s="45"/>
      <c r="J18" s="45"/>
      <c r="K18" s="66"/>
      <c r="L18" s="13"/>
      <c r="M18" s="72"/>
      <c r="N18" s="96"/>
      <c r="O18" s="87"/>
      <c r="P18" s="89"/>
      <c r="Q18" s="34"/>
      <c r="R18" s="90"/>
      <c r="T18" s="13"/>
    </row>
    <row r="19" spans="1:20" ht="10.5" customHeight="1">
      <c r="A19" s="14" t="s">
        <v>21</v>
      </c>
      <c r="B19" s="15"/>
      <c r="C19" s="16" t="s">
        <v>6</v>
      </c>
      <c r="D19" s="46">
        <v>3559</v>
      </c>
      <c r="E19" s="17">
        <v>4097.3</v>
      </c>
      <c r="F19" s="17">
        <v>4187.3</v>
      </c>
      <c r="G19" s="17">
        <v>4603.4</v>
      </c>
      <c r="H19" s="47">
        <v>4176.5</v>
      </c>
      <c r="I19" s="48">
        <f>'[1]Tab21'!G23</f>
        <v>4211.1</v>
      </c>
      <c r="J19" s="48">
        <v>4356.8</v>
      </c>
      <c r="K19" s="49">
        <f>'[1]Tab21'!I23</f>
        <v>4093</v>
      </c>
      <c r="L19" s="49">
        <v>3767.3</v>
      </c>
      <c r="M19" s="71">
        <v>4035.5</v>
      </c>
      <c r="N19" s="96"/>
      <c r="O19" s="87"/>
      <c r="P19" s="79"/>
      <c r="Q19" s="34"/>
      <c r="R19" s="84"/>
      <c r="T19" s="38"/>
    </row>
    <row r="20" spans="1:20" ht="16.5" customHeight="1">
      <c r="A20" s="50" t="s">
        <v>22</v>
      </c>
      <c r="B20" s="51"/>
      <c r="C20" s="52" t="s">
        <v>23</v>
      </c>
      <c r="D20" s="25">
        <v>846.8</v>
      </c>
      <c r="E20" s="25">
        <v>517.8</v>
      </c>
      <c r="F20" s="25">
        <v>742.9</v>
      </c>
      <c r="G20" s="25">
        <f>'[1]Tab22'!E98</f>
        <v>896.06</v>
      </c>
      <c r="H20" s="32">
        <f>'[1]Tab22'!F98</f>
        <v>983.72</v>
      </c>
      <c r="I20" s="17">
        <f>'[1]Tab22'!G98</f>
        <v>1026.9</v>
      </c>
      <c r="J20" s="17">
        <f>'[1]Tab22'!H98</f>
        <v>1216.7999999999997</v>
      </c>
      <c r="K20" s="37">
        <f>'[1]Tab22'!I98</f>
        <v>1337.1499999999999</v>
      </c>
      <c r="L20" s="37">
        <v>567.8</v>
      </c>
      <c r="M20" s="71">
        <v>509.1</v>
      </c>
      <c r="N20" s="96"/>
      <c r="O20" s="87"/>
      <c r="P20" s="79"/>
      <c r="Q20" s="34"/>
      <c r="R20" s="84"/>
      <c r="T20" s="38"/>
    </row>
    <row r="21" spans="1:20" ht="16.5" customHeight="1">
      <c r="A21" s="53"/>
      <c r="B21" s="51"/>
      <c r="C21" s="52" t="s">
        <v>24</v>
      </c>
      <c r="D21" s="25">
        <v>147.4</v>
      </c>
      <c r="E21" s="25">
        <v>102</v>
      </c>
      <c r="F21" s="25">
        <v>150.1</v>
      </c>
      <c r="G21" s="25">
        <f>'[1]Tab22'!E96</f>
        <v>120</v>
      </c>
      <c r="H21" s="32">
        <f>'[1]Tab22'!F96</f>
        <v>127.7</v>
      </c>
      <c r="I21" s="25">
        <f>'[1]Tab22'!G96</f>
        <v>142.3</v>
      </c>
      <c r="J21" s="25">
        <f>'[1]Tab22'!H96</f>
        <v>86.39999999999999</v>
      </c>
      <c r="K21" s="33">
        <f>'[1]Tab22'!I96</f>
        <v>86.2</v>
      </c>
      <c r="L21" s="37">
        <v>91.6</v>
      </c>
      <c r="M21" s="71">
        <v>106.5</v>
      </c>
      <c r="N21" s="98"/>
      <c r="O21" s="87"/>
      <c r="P21" s="79"/>
      <c r="Q21" s="34"/>
      <c r="R21" s="75"/>
      <c r="T21" s="34"/>
    </row>
    <row r="22" spans="1:20" ht="16.5" customHeight="1" thickBot="1">
      <c r="A22" s="54"/>
      <c r="B22" s="55"/>
      <c r="C22" s="56" t="s">
        <v>25</v>
      </c>
      <c r="D22" s="57">
        <v>0</v>
      </c>
      <c r="E22" s="57">
        <v>0</v>
      </c>
      <c r="F22" s="57">
        <v>0</v>
      </c>
      <c r="G22" s="57">
        <v>0</v>
      </c>
      <c r="H22" s="58">
        <f>'[1]Tab22'!F97</f>
        <v>2.4</v>
      </c>
      <c r="I22" s="59">
        <f>'[1]Tab22'!G97</f>
        <v>32.3</v>
      </c>
      <c r="J22" s="57">
        <f>'[1]Tab22'!H97</f>
        <v>31.1</v>
      </c>
      <c r="K22" s="60">
        <f>'[1]Tab22'!I97</f>
        <v>11.8</v>
      </c>
      <c r="L22" s="92">
        <v>1143.9</v>
      </c>
      <c r="M22" s="93">
        <v>1204</v>
      </c>
      <c r="N22" s="99"/>
      <c r="O22" s="87"/>
      <c r="P22" s="91"/>
      <c r="Q22" s="38"/>
      <c r="R22" s="75"/>
      <c r="T22" s="34"/>
    </row>
    <row r="23" spans="3:21" ht="15" customHeight="1"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4:21" ht="15" customHeight="1"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4:21" ht="15" customHeight="1">
      <c r="D25" s="63"/>
      <c r="E25" s="63"/>
      <c r="F25" s="63"/>
      <c r="G25" s="63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4:21" ht="15" customHeight="1">
      <c r="D26" s="63"/>
      <c r="E26" s="63"/>
      <c r="F26" s="63"/>
      <c r="G26" s="63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4:21" ht="15" customHeight="1">
      <c r="D27" s="64"/>
      <c r="E27" s="64"/>
      <c r="F27" s="64"/>
      <c r="G27" s="63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7:21" ht="15" customHeight="1">
      <c r="G28" s="65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4:21" ht="15" customHeight="1">
      <c r="D29" s="64"/>
      <c r="E29" s="64"/>
      <c r="F29" s="64"/>
      <c r="G29" s="65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4:21" ht="12.75"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4:21" ht="12.75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4:21" ht="12.75"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4:21" ht="12.75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4:21" ht="12.75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</sheetData>
  <mergeCells count="1">
    <mergeCell ref="I1:U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 topLeftCell="A1">
      <selection activeCell="F14" sqref="F14"/>
    </sheetView>
  </sheetViews>
  <sheetFormatPr defaultColWidth="9.140625" defaultRowHeight="12.75"/>
  <cols>
    <col min="1" max="1" width="9.00390625" style="2" customWidth="1"/>
    <col min="2" max="2" width="8.421875" style="2" customWidth="1"/>
    <col min="3" max="15" width="8.7109375" style="2" customWidth="1"/>
    <col min="16" max="16" width="5.421875" style="2" customWidth="1"/>
    <col min="17" max="17" width="10.7109375" style="2" customWidth="1"/>
    <col min="18" max="41" width="5.421875" style="2" customWidth="1"/>
    <col min="42" max="16384" width="9.140625" style="2" customWidth="1"/>
  </cols>
  <sheetData>
    <row r="1" spans="1:15" ht="19.5" customHeight="1">
      <c r="A1" s="276" t="s">
        <v>156</v>
      </c>
      <c r="M1" s="1080" t="s">
        <v>157</v>
      </c>
      <c r="N1" s="1080"/>
      <c r="O1" s="1080"/>
    </row>
    <row r="2" ht="19.5" customHeight="1" thickBot="1"/>
    <row r="3" spans="1:15" ht="19.5" customHeight="1" thickBot="1">
      <c r="A3" s="1175" t="s">
        <v>128</v>
      </c>
      <c r="B3" s="1096" t="s">
        <v>158</v>
      </c>
      <c r="C3" s="1096"/>
      <c r="D3" s="1096"/>
      <c r="E3" s="1096"/>
      <c r="F3" s="1096"/>
      <c r="G3" s="1096"/>
      <c r="H3" s="1174"/>
      <c r="I3" s="1115" t="s">
        <v>159</v>
      </c>
      <c r="J3" s="1096"/>
      <c r="K3" s="1096"/>
      <c r="L3" s="1096"/>
      <c r="M3" s="1096"/>
      <c r="N3" s="1096"/>
      <c r="O3" s="1173"/>
    </row>
    <row r="4" spans="1:15" ht="19.5" customHeight="1" thickBot="1">
      <c r="A4" s="1176"/>
      <c r="B4" s="932">
        <v>1999</v>
      </c>
      <c r="C4" s="868">
        <v>2000</v>
      </c>
      <c r="D4" s="933">
        <v>2001</v>
      </c>
      <c r="E4" s="933">
        <v>2002</v>
      </c>
      <c r="F4" s="471">
        <v>2003</v>
      </c>
      <c r="G4" s="472">
        <v>2004</v>
      </c>
      <c r="H4" s="469">
        <v>2005</v>
      </c>
      <c r="I4" s="932">
        <v>1999</v>
      </c>
      <c r="J4" s="868">
        <v>2000</v>
      </c>
      <c r="K4" s="933">
        <v>2001</v>
      </c>
      <c r="L4" s="933">
        <v>2002</v>
      </c>
      <c r="M4" s="934">
        <v>2003</v>
      </c>
      <c r="N4" s="934">
        <v>2004</v>
      </c>
      <c r="O4" s="861">
        <v>2005</v>
      </c>
    </row>
    <row r="5" spans="1:15" ht="19.5" customHeight="1">
      <c r="A5" s="154" t="s">
        <v>160</v>
      </c>
      <c r="B5" s="926">
        <v>1111.7</v>
      </c>
      <c r="C5" s="927">
        <v>1189.7</v>
      </c>
      <c r="D5" s="928">
        <v>1219</v>
      </c>
      <c r="E5" s="928">
        <v>1096.3</v>
      </c>
      <c r="F5" s="929">
        <v>1287.7</v>
      </c>
      <c r="G5" s="410">
        <v>1320.8</v>
      </c>
      <c r="H5" s="930">
        <v>1193.5</v>
      </c>
      <c r="I5" s="926">
        <v>681.8</v>
      </c>
      <c r="J5" s="927">
        <v>735.7</v>
      </c>
      <c r="K5" s="928">
        <v>699</v>
      </c>
      <c r="L5" s="928">
        <v>677.4</v>
      </c>
      <c r="M5" s="929">
        <v>753.3</v>
      </c>
      <c r="N5" s="931">
        <v>716</v>
      </c>
      <c r="O5" s="930">
        <v>674</v>
      </c>
    </row>
    <row r="6" spans="1:15" ht="19.5" customHeight="1">
      <c r="A6" s="160" t="s">
        <v>161</v>
      </c>
      <c r="B6" s="444">
        <v>311.5</v>
      </c>
      <c r="C6" s="441">
        <v>345.4</v>
      </c>
      <c r="D6" s="440">
        <v>354</v>
      </c>
      <c r="E6" s="440">
        <v>368.2</v>
      </c>
      <c r="F6" s="442">
        <v>340.2</v>
      </c>
      <c r="G6" s="371">
        <v>328.1</v>
      </c>
      <c r="H6" s="443">
        <v>333</v>
      </c>
      <c r="I6" s="444">
        <v>235.9</v>
      </c>
      <c r="J6" s="441">
        <v>265</v>
      </c>
      <c r="K6" s="440">
        <v>261</v>
      </c>
      <c r="L6" s="440">
        <v>252.2</v>
      </c>
      <c r="M6" s="445">
        <v>231.7</v>
      </c>
      <c r="N6" s="410">
        <v>244.5</v>
      </c>
      <c r="O6" s="443">
        <v>227</v>
      </c>
    </row>
    <row r="7" spans="1:15" ht="19.5" customHeight="1" thickBot="1">
      <c r="A7" s="183" t="s">
        <v>162</v>
      </c>
      <c r="B7" s="925">
        <v>0.6</v>
      </c>
      <c r="C7" s="447">
        <v>0.1</v>
      </c>
      <c r="D7" s="446">
        <v>0</v>
      </c>
      <c r="E7" s="446">
        <v>0</v>
      </c>
      <c r="F7" s="448">
        <v>13</v>
      </c>
      <c r="G7" s="401">
        <v>20</v>
      </c>
      <c r="H7" s="449">
        <v>28.5</v>
      </c>
      <c r="I7" s="450">
        <v>0</v>
      </c>
      <c r="J7" s="451">
        <v>0</v>
      </c>
      <c r="K7" s="452">
        <v>0</v>
      </c>
      <c r="L7" s="446">
        <v>0</v>
      </c>
      <c r="M7" s="448">
        <v>8.9</v>
      </c>
      <c r="N7" s="60">
        <v>5.4</v>
      </c>
      <c r="O7" s="453">
        <v>19.1</v>
      </c>
    </row>
    <row r="8" spans="1:15" ht="26.25" customHeight="1" thickBot="1">
      <c r="A8" s="192" t="s">
        <v>163</v>
      </c>
      <c r="B8" s="459">
        <f>SUM(B5:B7)</f>
        <v>1423.8</v>
      </c>
      <c r="C8" s="455">
        <f>SUM(C5:C7)</f>
        <v>1535.1999999999998</v>
      </c>
      <c r="D8" s="454">
        <f>SUM(D5:D7)</f>
        <v>1573</v>
      </c>
      <c r="E8" s="454">
        <f>SUM(E5:E7)</f>
        <v>1464.5</v>
      </c>
      <c r="F8" s="456">
        <f>SUM(F5:F7)</f>
        <v>1640.9</v>
      </c>
      <c r="G8" s="457">
        <v>1668.9</v>
      </c>
      <c r="H8" s="458">
        <f aca="true" t="shared" si="0" ref="H8:M8">SUM(H5:H7)</f>
        <v>1555</v>
      </c>
      <c r="I8" s="459">
        <f t="shared" si="0"/>
        <v>917.6999999999999</v>
      </c>
      <c r="J8" s="455">
        <f t="shared" si="0"/>
        <v>1000.7</v>
      </c>
      <c r="K8" s="454">
        <f t="shared" si="0"/>
        <v>960</v>
      </c>
      <c r="L8" s="454">
        <f t="shared" si="0"/>
        <v>929.5999999999999</v>
      </c>
      <c r="M8" s="460">
        <f t="shared" si="0"/>
        <v>993.9</v>
      </c>
      <c r="N8" s="461">
        <v>965.9</v>
      </c>
      <c r="O8" s="462">
        <f>SUM(O5:O7)</f>
        <v>920.1</v>
      </c>
    </row>
    <row r="9" ht="19.5" customHeight="1"/>
    <row r="10" ht="19.5" customHeight="1"/>
    <row r="11" ht="19.5" customHeight="1">
      <c r="A11" s="274"/>
    </row>
    <row r="12" ht="19.5" customHeight="1">
      <c r="A12" s="27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mergeCells count="4">
    <mergeCell ref="M1:O1"/>
    <mergeCell ref="B3:H3"/>
    <mergeCell ref="I3:O3"/>
    <mergeCell ref="A3:A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 topLeftCell="A1">
      <selection activeCell="G13" sqref="G13"/>
    </sheetView>
  </sheetViews>
  <sheetFormatPr defaultColWidth="9.140625" defaultRowHeight="12.75"/>
  <cols>
    <col min="1" max="1" width="12.7109375" style="0" customWidth="1"/>
    <col min="2" max="7" width="5.28125" style="0" customWidth="1"/>
    <col min="8" max="12" width="5.8515625" style="0" customWidth="1"/>
    <col min="13" max="13" width="6.140625" style="0" customWidth="1"/>
    <col min="14" max="15" width="5.8515625" style="0" customWidth="1"/>
    <col min="16" max="18" width="5.7109375" style="0" customWidth="1"/>
    <col min="19" max="19" width="6.00390625" style="0" customWidth="1"/>
    <col min="20" max="21" width="4.7109375" style="0" customWidth="1"/>
  </cols>
  <sheetData>
    <row r="1" spans="1:21" ht="12.75">
      <c r="A1" s="276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087" t="s">
        <v>165</v>
      </c>
      <c r="R1" s="1087"/>
      <c r="S1" s="1087"/>
      <c r="U1" s="2"/>
    </row>
    <row r="2" spans="1:2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5" thickBot="1">
      <c r="A3" s="463"/>
      <c r="B3" s="1096" t="s">
        <v>123</v>
      </c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174"/>
      <c r="T3" s="2"/>
      <c r="U3" s="2"/>
    </row>
    <row r="4" spans="1:19" ht="13.5" thickBot="1">
      <c r="A4" s="152" t="s">
        <v>128</v>
      </c>
      <c r="B4" s="1096" t="s">
        <v>62</v>
      </c>
      <c r="C4" s="1096"/>
      <c r="D4" s="1096"/>
      <c r="E4" s="1096"/>
      <c r="F4" s="1096"/>
      <c r="G4" s="1174"/>
      <c r="H4" s="1096" t="s">
        <v>63</v>
      </c>
      <c r="I4" s="1096"/>
      <c r="J4" s="1096"/>
      <c r="K4" s="1096"/>
      <c r="L4" s="1096"/>
      <c r="M4" s="1096"/>
      <c r="N4" s="1177" t="s">
        <v>64</v>
      </c>
      <c r="O4" s="1178"/>
      <c r="P4" s="1178"/>
      <c r="Q4" s="1178"/>
      <c r="R4" s="1178"/>
      <c r="S4" s="1179"/>
    </row>
    <row r="5" spans="1:19" ht="13.5" thickBot="1">
      <c r="A5" s="465"/>
      <c r="B5" s="464">
        <v>2000</v>
      </c>
      <c r="C5" s="466">
        <v>2001</v>
      </c>
      <c r="D5" s="466">
        <v>2002</v>
      </c>
      <c r="E5" s="467">
        <v>2003</v>
      </c>
      <c r="F5" s="468">
        <v>2004</v>
      </c>
      <c r="G5" s="469">
        <v>2005</v>
      </c>
      <c r="H5" s="466">
        <v>2000</v>
      </c>
      <c r="I5" s="466">
        <v>2001</v>
      </c>
      <c r="J5" s="466">
        <v>2002</v>
      </c>
      <c r="K5" s="470">
        <v>2003</v>
      </c>
      <c r="L5" s="469">
        <v>2004</v>
      </c>
      <c r="M5" s="469">
        <v>2005</v>
      </c>
      <c r="N5" s="464">
        <v>2000</v>
      </c>
      <c r="O5" s="471">
        <v>2001</v>
      </c>
      <c r="P5" s="471">
        <v>2002</v>
      </c>
      <c r="Q5" s="467">
        <v>2003</v>
      </c>
      <c r="R5" s="472">
        <v>2004</v>
      </c>
      <c r="S5" s="473">
        <v>2005</v>
      </c>
    </row>
    <row r="6" spans="1:19" ht="12.75">
      <c r="A6" s="121" t="s">
        <v>166</v>
      </c>
      <c r="B6" s="1054">
        <v>63</v>
      </c>
      <c r="C6" s="474">
        <v>5</v>
      </c>
      <c r="D6" s="474">
        <v>5</v>
      </c>
      <c r="E6" s="475">
        <v>8</v>
      </c>
      <c r="F6" s="476">
        <v>8</v>
      </c>
      <c r="G6" s="477">
        <v>8</v>
      </c>
      <c r="H6" s="478">
        <v>133</v>
      </c>
      <c r="I6" s="478">
        <v>17</v>
      </c>
      <c r="J6" s="478">
        <v>17</v>
      </c>
      <c r="K6" s="479">
        <v>10</v>
      </c>
      <c r="L6" s="476">
        <v>20</v>
      </c>
      <c r="M6" s="477">
        <v>13</v>
      </c>
      <c r="N6" s="480">
        <v>196</v>
      </c>
      <c r="O6" s="481">
        <f>C6+I6</f>
        <v>22</v>
      </c>
      <c r="P6" s="481">
        <v>22</v>
      </c>
      <c r="Q6" s="482">
        <f>E6+K6</f>
        <v>18</v>
      </c>
      <c r="R6" s="483">
        <v>28</v>
      </c>
      <c r="S6" s="484">
        <v>21</v>
      </c>
    </row>
    <row r="7" spans="1:19" ht="12.75">
      <c r="A7" s="109" t="s">
        <v>160</v>
      </c>
      <c r="B7" s="1055">
        <v>340</v>
      </c>
      <c r="C7" s="485">
        <v>335</v>
      </c>
      <c r="D7" s="485">
        <v>336</v>
      </c>
      <c r="E7" s="486">
        <v>323</v>
      </c>
      <c r="F7" s="487">
        <v>291</v>
      </c>
      <c r="G7" s="488">
        <v>288</v>
      </c>
      <c r="H7" s="489">
        <v>1285</v>
      </c>
      <c r="I7" s="489">
        <v>1402</v>
      </c>
      <c r="J7" s="489">
        <v>1351</v>
      </c>
      <c r="K7" s="490">
        <v>1178</v>
      </c>
      <c r="L7" s="487">
        <v>1189</v>
      </c>
      <c r="M7" s="488">
        <v>1040</v>
      </c>
      <c r="N7" s="491">
        <v>1625</v>
      </c>
      <c r="O7" s="492">
        <v>1737</v>
      </c>
      <c r="P7" s="492">
        <v>1687</v>
      </c>
      <c r="Q7" s="493">
        <f>E7+K7</f>
        <v>1501</v>
      </c>
      <c r="R7" s="494">
        <v>1480</v>
      </c>
      <c r="S7" s="488">
        <v>1328</v>
      </c>
    </row>
    <row r="8" spans="1:19" ht="12.75">
      <c r="A8" s="121" t="s">
        <v>161</v>
      </c>
      <c r="B8" s="1055">
        <v>127</v>
      </c>
      <c r="C8" s="485">
        <v>169</v>
      </c>
      <c r="D8" s="485">
        <v>153</v>
      </c>
      <c r="E8" s="486">
        <v>157</v>
      </c>
      <c r="F8" s="487">
        <v>156</v>
      </c>
      <c r="G8" s="488">
        <v>160</v>
      </c>
      <c r="H8" s="489">
        <v>61</v>
      </c>
      <c r="I8" s="489">
        <v>111</v>
      </c>
      <c r="J8" s="489">
        <v>109</v>
      </c>
      <c r="K8" s="490">
        <v>105</v>
      </c>
      <c r="L8" s="487">
        <v>91</v>
      </c>
      <c r="M8" s="488">
        <v>96</v>
      </c>
      <c r="N8" s="491">
        <v>188</v>
      </c>
      <c r="O8" s="492">
        <v>280</v>
      </c>
      <c r="P8" s="492">
        <v>262</v>
      </c>
      <c r="Q8" s="493">
        <f>E8+K8</f>
        <v>262</v>
      </c>
      <c r="R8" s="495">
        <v>247</v>
      </c>
      <c r="S8" s="488">
        <v>256</v>
      </c>
    </row>
    <row r="9" spans="1:19" ht="13.5" thickBot="1">
      <c r="A9" s="123" t="s">
        <v>162</v>
      </c>
      <c r="B9" s="1056">
        <v>0</v>
      </c>
      <c r="C9" s="496">
        <v>0</v>
      </c>
      <c r="D9" s="497">
        <v>0</v>
      </c>
      <c r="E9" s="498">
        <v>15</v>
      </c>
      <c r="F9" s="499">
        <v>20</v>
      </c>
      <c r="G9" s="500">
        <v>20</v>
      </c>
      <c r="H9" s="501">
        <v>0</v>
      </c>
      <c r="I9" s="501">
        <v>0</v>
      </c>
      <c r="J9" s="502">
        <v>0</v>
      </c>
      <c r="K9" s="503">
        <v>7</v>
      </c>
      <c r="L9" s="499">
        <v>10</v>
      </c>
      <c r="M9" s="500">
        <v>9</v>
      </c>
      <c r="N9" s="504">
        <v>0</v>
      </c>
      <c r="O9" s="502">
        <v>0</v>
      </c>
      <c r="P9" s="502">
        <v>0</v>
      </c>
      <c r="Q9" s="505">
        <f>E9+K9</f>
        <v>22</v>
      </c>
      <c r="R9" s="506">
        <v>30</v>
      </c>
      <c r="S9" s="500">
        <v>29</v>
      </c>
    </row>
    <row r="10" spans="1:19" ht="23.25" customHeight="1" thickBot="1">
      <c r="A10" s="433" t="s">
        <v>167</v>
      </c>
      <c r="B10" s="1057">
        <f aca="true" t="shared" si="0" ref="B10:P10">SUM(B6:B9)</f>
        <v>530</v>
      </c>
      <c r="C10" s="509">
        <f t="shared" si="0"/>
        <v>509</v>
      </c>
      <c r="D10" s="508">
        <f t="shared" si="0"/>
        <v>494</v>
      </c>
      <c r="E10" s="510">
        <f t="shared" si="0"/>
        <v>503</v>
      </c>
      <c r="F10" s="511">
        <f t="shared" si="0"/>
        <v>475</v>
      </c>
      <c r="G10" s="512">
        <f t="shared" si="0"/>
        <v>476</v>
      </c>
      <c r="H10" s="509">
        <f t="shared" si="0"/>
        <v>1479</v>
      </c>
      <c r="I10" s="509">
        <f t="shared" si="0"/>
        <v>1530</v>
      </c>
      <c r="J10" s="508">
        <f t="shared" si="0"/>
        <v>1477</v>
      </c>
      <c r="K10" s="510">
        <f t="shared" si="0"/>
        <v>1300</v>
      </c>
      <c r="L10" s="511">
        <f t="shared" si="0"/>
        <v>1310</v>
      </c>
      <c r="M10" s="512">
        <f t="shared" si="0"/>
        <v>1158</v>
      </c>
      <c r="N10" s="513">
        <f t="shared" si="0"/>
        <v>2009</v>
      </c>
      <c r="O10" s="508">
        <f t="shared" si="0"/>
        <v>2039</v>
      </c>
      <c r="P10" s="508">
        <f t="shared" si="0"/>
        <v>1971</v>
      </c>
      <c r="Q10" s="510">
        <f>E10+K10</f>
        <v>1803</v>
      </c>
      <c r="R10" s="514">
        <f>SUM(R6:R9)</f>
        <v>1785</v>
      </c>
      <c r="S10" s="515">
        <f>SUM(S6:S9)</f>
        <v>1634</v>
      </c>
    </row>
    <row r="11" spans="1:2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20"/>
      <c r="T11" s="2"/>
      <c r="U11" s="2"/>
    </row>
    <row r="12" spans="1:2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27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>
      <c r="A14" s="27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20"/>
      <c r="T14" s="2"/>
      <c r="U14" s="2"/>
    </row>
  </sheetData>
  <mergeCells count="5">
    <mergeCell ref="Q1:S1"/>
    <mergeCell ref="B3:S3"/>
    <mergeCell ref="B4:G4"/>
    <mergeCell ref="H4:M4"/>
    <mergeCell ref="N4:S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1"/>
  <sheetViews>
    <sheetView showGridLines="0" view="pageBreakPreview" zoomScaleSheetLayoutView="100" workbookViewId="0" topLeftCell="A1">
      <selection activeCell="G25" sqref="G25"/>
    </sheetView>
  </sheetViews>
  <sheetFormatPr defaultColWidth="9.140625" defaultRowHeight="12.75"/>
  <cols>
    <col min="1" max="1" width="15.421875" style="0" customWidth="1"/>
    <col min="2" max="2" width="5.421875" style="0" customWidth="1"/>
    <col min="3" max="3" width="5.8515625" style="0" customWidth="1"/>
    <col min="4" max="4" width="6.140625" style="0" customWidth="1"/>
    <col min="5" max="10" width="5.8515625" style="0" customWidth="1"/>
    <col min="11" max="13" width="5.28125" style="0" customWidth="1"/>
    <col min="14" max="14" width="5.8515625" style="0" customWidth="1"/>
    <col min="15" max="16" width="5.28125" style="0" customWidth="1"/>
    <col min="17" max="18" width="5.00390625" style="0" customWidth="1"/>
    <col min="19" max="23" width="5.28125" style="0" customWidth="1"/>
  </cols>
  <sheetData>
    <row r="1" spans="1:22" ht="12.75">
      <c r="A1" s="276" t="s">
        <v>168</v>
      </c>
      <c r="K1" s="1184" t="s">
        <v>169</v>
      </c>
      <c r="L1" s="1184"/>
      <c r="M1" s="1184"/>
      <c r="N1" s="1184"/>
      <c r="O1" s="1184"/>
      <c r="V1" s="151"/>
    </row>
    <row r="3" ht="13.5" thickBot="1"/>
    <row r="4" spans="1:23" ht="13.5" thickBot="1">
      <c r="A4" s="5" t="s">
        <v>128</v>
      </c>
      <c r="B4" s="1185" t="s">
        <v>179</v>
      </c>
      <c r="C4" s="1186"/>
      <c r="D4" s="1186"/>
      <c r="E4" s="1186"/>
      <c r="F4" s="1186"/>
      <c r="G4" s="1187"/>
      <c r="H4" s="1187"/>
      <c r="I4" s="1181" t="s">
        <v>170</v>
      </c>
      <c r="J4" s="1186"/>
      <c r="K4" s="1186"/>
      <c r="L4" s="1186"/>
      <c r="M4" s="1187"/>
      <c r="N4" s="1187"/>
      <c r="O4" s="1188"/>
      <c r="W4" s="74"/>
    </row>
    <row r="5" spans="1:22" ht="13.5" thickBot="1">
      <c r="A5" s="143"/>
      <c r="B5" s="531">
        <v>1999</v>
      </c>
      <c r="C5" s="517">
        <v>2000</v>
      </c>
      <c r="D5" s="516">
        <v>2001</v>
      </c>
      <c r="E5" s="516">
        <v>2002</v>
      </c>
      <c r="F5" s="518">
        <v>2003</v>
      </c>
      <c r="G5" s="529">
        <v>2004</v>
      </c>
      <c r="H5" s="530">
        <v>2005</v>
      </c>
      <c r="I5" s="531">
        <v>1999</v>
      </c>
      <c r="J5" s="517">
        <v>2000</v>
      </c>
      <c r="K5" s="516">
        <v>2001</v>
      </c>
      <c r="L5" s="516">
        <v>2002</v>
      </c>
      <c r="M5" s="518">
        <v>2003</v>
      </c>
      <c r="N5" s="519">
        <v>2004</v>
      </c>
      <c r="O5" s="520">
        <v>2005</v>
      </c>
      <c r="V5" s="34"/>
    </row>
    <row r="6" spans="1:22" ht="13.5" thickBot="1">
      <c r="A6" s="139" t="s">
        <v>171</v>
      </c>
      <c r="B6" s="936">
        <v>100.2</v>
      </c>
      <c r="C6" s="522">
        <v>101.78</v>
      </c>
      <c r="D6" s="521">
        <v>104</v>
      </c>
      <c r="E6" s="521">
        <v>102.7</v>
      </c>
      <c r="F6" s="523">
        <v>104.8</v>
      </c>
      <c r="G6" s="935">
        <v>104.3</v>
      </c>
      <c r="H6" s="937">
        <v>105.1</v>
      </c>
      <c r="I6" s="936">
        <v>99.9</v>
      </c>
      <c r="J6" s="522">
        <v>99.35</v>
      </c>
      <c r="K6" s="521">
        <v>98.9</v>
      </c>
      <c r="L6" s="521">
        <v>97.4</v>
      </c>
      <c r="M6" s="521">
        <v>100.3</v>
      </c>
      <c r="N6" s="525">
        <v>100.2</v>
      </c>
      <c r="O6" s="526">
        <v>99.9</v>
      </c>
      <c r="V6" s="38"/>
    </row>
    <row r="7" ht="12.75">
      <c r="W7" s="74"/>
    </row>
    <row r="8" ht="12.75">
      <c r="W8" s="74"/>
    </row>
    <row r="9" ht="12.75">
      <c r="W9" s="74"/>
    </row>
    <row r="10" ht="12.75">
      <c r="W10" s="74"/>
    </row>
    <row r="11" ht="12.75">
      <c r="W11" s="74"/>
    </row>
    <row r="14" spans="1:22" ht="12.75">
      <c r="A14" s="276" t="s">
        <v>172</v>
      </c>
      <c r="B14" s="276"/>
      <c r="C14" s="276"/>
      <c r="D14" s="276"/>
      <c r="E14" s="276"/>
      <c r="F14" s="276"/>
      <c r="V14" s="151" t="s">
        <v>173</v>
      </c>
    </row>
    <row r="15" ht="13.5" thickBot="1"/>
    <row r="16" spans="1:22" ht="13.5" thickBot="1">
      <c r="A16" s="527"/>
      <c r="B16" s="1189" t="s">
        <v>180</v>
      </c>
      <c r="C16" s="1189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89"/>
      <c r="P16" s="1189"/>
      <c r="Q16" s="1189"/>
      <c r="R16" s="1189"/>
      <c r="S16" s="1189"/>
      <c r="T16" s="1189"/>
      <c r="U16" s="1189"/>
      <c r="V16" s="1190"/>
    </row>
    <row r="17" spans="1:22" ht="13.5" thickBot="1">
      <c r="A17" s="528" t="s">
        <v>128</v>
      </c>
      <c r="B17" s="1180" t="s">
        <v>174</v>
      </c>
      <c r="C17" s="1180"/>
      <c r="D17" s="1180"/>
      <c r="E17" s="1180"/>
      <c r="F17" s="1180"/>
      <c r="G17" s="1180"/>
      <c r="H17" s="1180"/>
      <c r="I17" s="1181" t="s">
        <v>175</v>
      </c>
      <c r="J17" s="1181"/>
      <c r="K17" s="1181"/>
      <c r="L17" s="1181"/>
      <c r="M17" s="1182"/>
      <c r="N17" s="1182"/>
      <c r="O17" s="1182"/>
      <c r="P17" s="1181" t="s">
        <v>176</v>
      </c>
      <c r="Q17" s="1181"/>
      <c r="R17" s="1181"/>
      <c r="S17" s="1181"/>
      <c r="T17" s="1182"/>
      <c r="U17" s="1182"/>
      <c r="V17" s="1183"/>
    </row>
    <row r="18" spans="1:22" ht="13.5" thickBot="1">
      <c r="A18" s="143"/>
      <c r="B18" s="531">
        <v>1999</v>
      </c>
      <c r="C18" s="517">
        <v>2000</v>
      </c>
      <c r="D18" s="517">
        <v>2001</v>
      </c>
      <c r="E18" s="517">
        <v>2002</v>
      </c>
      <c r="F18" s="518">
        <v>2003</v>
      </c>
      <c r="G18" s="529">
        <v>2004</v>
      </c>
      <c r="H18" s="530">
        <v>2005</v>
      </c>
      <c r="I18" s="531">
        <v>1999</v>
      </c>
      <c r="J18" s="517">
        <v>2000</v>
      </c>
      <c r="K18" s="516">
        <v>2001</v>
      </c>
      <c r="L18" s="516">
        <v>2002</v>
      </c>
      <c r="M18" s="518">
        <v>2003</v>
      </c>
      <c r="N18" s="529">
        <v>2004</v>
      </c>
      <c r="O18" s="530">
        <v>2005</v>
      </c>
      <c r="P18" s="531">
        <v>1999</v>
      </c>
      <c r="Q18" s="517">
        <v>2000</v>
      </c>
      <c r="R18" s="516">
        <v>2001</v>
      </c>
      <c r="S18" s="516">
        <v>2002</v>
      </c>
      <c r="T18" s="529">
        <v>2003</v>
      </c>
      <c r="U18" s="532">
        <v>2004</v>
      </c>
      <c r="V18" s="473">
        <v>2005</v>
      </c>
    </row>
    <row r="19" spans="1:22" ht="13.5" thickBot="1">
      <c r="A19" s="139" t="s">
        <v>171</v>
      </c>
      <c r="B19" s="536">
        <v>21</v>
      </c>
      <c r="C19" s="461">
        <v>20</v>
      </c>
      <c r="D19" s="461">
        <v>19</v>
      </c>
      <c r="E19" s="461">
        <v>16</v>
      </c>
      <c r="F19" s="533">
        <v>16</v>
      </c>
      <c r="G19" s="534">
        <v>16</v>
      </c>
      <c r="H19" s="535">
        <v>15</v>
      </c>
      <c r="I19" s="536">
        <v>59</v>
      </c>
      <c r="J19" s="461">
        <v>70</v>
      </c>
      <c r="K19" s="399">
        <v>77</v>
      </c>
      <c r="L19" s="399">
        <v>68</v>
      </c>
      <c r="M19" s="537">
        <v>65</v>
      </c>
      <c r="N19" s="534">
        <v>65</v>
      </c>
      <c r="O19" s="937">
        <v>65</v>
      </c>
      <c r="P19" s="536">
        <v>80</v>
      </c>
      <c r="Q19" s="461">
        <v>90</v>
      </c>
      <c r="R19" s="399">
        <f>D19+K19</f>
        <v>96</v>
      </c>
      <c r="S19" s="399">
        <f>E19+L19</f>
        <v>84</v>
      </c>
      <c r="T19" s="524">
        <f>F19+M19</f>
        <v>81</v>
      </c>
      <c r="U19" s="538" t="s">
        <v>177</v>
      </c>
      <c r="V19" s="143">
        <v>80</v>
      </c>
    </row>
    <row r="21" ht="12.75">
      <c r="A21" t="s">
        <v>178</v>
      </c>
    </row>
  </sheetData>
  <mergeCells count="7">
    <mergeCell ref="B17:H17"/>
    <mergeCell ref="I17:O17"/>
    <mergeCell ref="P17:V17"/>
    <mergeCell ref="K1:O1"/>
    <mergeCell ref="B4:H4"/>
    <mergeCell ref="I4:O4"/>
    <mergeCell ref="B16:V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S273"/>
  <sheetViews>
    <sheetView workbookViewId="0" topLeftCell="A1">
      <selection activeCell="E11" sqref="E11"/>
    </sheetView>
  </sheetViews>
  <sheetFormatPr defaultColWidth="9.140625" defaultRowHeight="12.75"/>
  <cols>
    <col min="1" max="1" width="2.28125" style="539" customWidth="1"/>
    <col min="2" max="2" width="19.7109375" style="539" customWidth="1"/>
    <col min="3" max="18" width="5.8515625" style="539" customWidth="1"/>
    <col min="19" max="19" width="15.421875" style="539" customWidth="1"/>
    <col min="20" max="20" width="5.7109375" style="539" customWidth="1"/>
    <col min="21" max="21" width="10.7109375" style="539" customWidth="1"/>
    <col min="22" max="16384" width="9.140625" style="539" customWidth="1"/>
  </cols>
  <sheetData>
    <row r="3" ht="12.75" customHeight="1"/>
    <row r="7" spans="1:19" ht="13.5">
      <c r="A7" s="540" t="s">
        <v>181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2" t="s">
        <v>459</v>
      </c>
    </row>
    <row r="8" spans="1:19" ht="13.5" thickBot="1">
      <c r="A8" s="541" t="s">
        <v>460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</row>
    <row r="9" spans="1:19" ht="14.25">
      <c r="A9" s="939" t="s">
        <v>182</v>
      </c>
      <c r="B9" s="543" t="s">
        <v>183</v>
      </c>
      <c r="C9" s="1191" t="s">
        <v>461</v>
      </c>
      <c r="D9" s="1192"/>
      <c r="E9" s="1192"/>
      <c r="F9" s="1192"/>
      <c r="G9" s="1192"/>
      <c r="H9" s="1192"/>
      <c r="I9" s="1192"/>
      <c r="J9" s="1193"/>
      <c r="K9" s="1192" t="s">
        <v>123</v>
      </c>
      <c r="L9" s="1192"/>
      <c r="M9" s="1192"/>
      <c r="N9" s="1192"/>
      <c r="O9" s="1192"/>
      <c r="P9" s="1192"/>
      <c r="Q9" s="1192"/>
      <c r="R9" s="1193"/>
      <c r="S9" s="544"/>
    </row>
    <row r="10" spans="1:19" ht="13.5" thickBot="1">
      <c r="A10" s="938" t="s">
        <v>27</v>
      </c>
      <c r="B10" s="545" t="s">
        <v>184</v>
      </c>
      <c r="C10" s="546"/>
      <c r="D10" s="547"/>
      <c r="E10" s="547"/>
      <c r="F10" s="547"/>
      <c r="G10" s="547"/>
      <c r="H10" s="547"/>
      <c r="I10" s="547"/>
      <c r="J10" s="548"/>
      <c r="K10" s="549"/>
      <c r="L10" s="547"/>
      <c r="M10" s="547"/>
      <c r="N10" s="547"/>
      <c r="O10" s="547"/>
      <c r="P10" s="547"/>
      <c r="Q10" s="547"/>
      <c r="R10" s="548"/>
      <c r="S10" s="550" t="s">
        <v>185</v>
      </c>
    </row>
    <row r="11" spans="1:19" ht="13.5" thickBot="1">
      <c r="A11" s="940"/>
      <c r="B11" s="551" t="s">
        <v>186</v>
      </c>
      <c r="C11" s="552">
        <v>1998</v>
      </c>
      <c r="D11" s="553">
        <v>1999</v>
      </c>
      <c r="E11" s="553">
        <v>2000</v>
      </c>
      <c r="F11" s="553">
        <v>2001</v>
      </c>
      <c r="G11" s="554">
        <v>2002</v>
      </c>
      <c r="H11" s="555">
        <v>2003</v>
      </c>
      <c r="I11" s="555">
        <v>2004</v>
      </c>
      <c r="J11" s="672">
        <v>2005</v>
      </c>
      <c r="K11" s="552">
        <v>1998</v>
      </c>
      <c r="L11" s="553">
        <v>1999</v>
      </c>
      <c r="M11" s="553">
        <v>2000</v>
      </c>
      <c r="N11" s="553">
        <v>2001</v>
      </c>
      <c r="O11" s="554">
        <v>2002</v>
      </c>
      <c r="P11" s="555">
        <v>2003</v>
      </c>
      <c r="Q11" s="555">
        <v>2004</v>
      </c>
      <c r="R11" s="672">
        <v>2005</v>
      </c>
      <c r="S11" s="673"/>
    </row>
    <row r="12" spans="1:19" ht="12.75">
      <c r="A12" s="557" t="s">
        <v>182</v>
      </c>
      <c r="B12" s="809" t="s">
        <v>187</v>
      </c>
      <c r="C12" s="558">
        <v>74.2</v>
      </c>
      <c r="D12" s="558">
        <v>56.6</v>
      </c>
      <c r="E12" s="558">
        <v>90</v>
      </c>
      <c r="F12" s="559">
        <v>61.1</v>
      </c>
      <c r="G12" s="560">
        <v>69.6</v>
      </c>
      <c r="H12" s="561">
        <v>74.1</v>
      </c>
      <c r="I12" s="565">
        <v>92.7</v>
      </c>
      <c r="J12" s="809">
        <v>106.3</v>
      </c>
      <c r="K12" s="563">
        <v>22</v>
      </c>
      <c r="L12" s="563">
        <v>15</v>
      </c>
      <c r="M12" s="563">
        <v>15</v>
      </c>
      <c r="N12" s="559">
        <v>14</v>
      </c>
      <c r="O12" s="564">
        <v>15</v>
      </c>
      <c r="P12" s="561">
        <v>15</v>
      </c>
      <c r="Q12" s="565">
        <v>13</v>
      </c>
      <c r="R12" s="809">
        <v>14</v>
      </c>
      <c r="S12" s="566" t="s">
        <v>188</v>
      </c>
    </row>
    <row r="13" spans="1:19" ht="12.75">
      <c r="A13" s="567" t="s">
        <v>182</v>
      </c>
      <c r="B13" s="683" t="s">
        <v>189</v>
      </c>
      <c r="C13" s="568">
        <v>0</v>
      </c>
      <c r="D13" s="568">
        <v>0</v>
      </c>
      <c r="E13" s="568">
        <v>0</v>
      </c>
      <c r="F13" s="569">
        <v>0</v>
      </c>
      <c r="G13" s="570">
        <v>1</v>
      </c>
      <c r="H13" s="571">
        <v>67</v>
      </c>
      <c r="I13" s="575">
        <v>47.6</v>
      </c>
      <c r="J13" s="683">
        <v>96.5</v>
      </c>
      <c r="K13" s="572">
        <v>2</v>
      </c>
      <c r="L13" s="572">
        <v>2</v>
      </c>
      <c r="M13" s="572">
        <v>2</v>
      </c>
      <c r="N13" s="572">
        <v>2</v>
      </c>
      <c r="O13" s="574">
        <v>5</v>
      </c>
      <c r="P13" s="575">
        <v>7</v>
      </c>
      <c r="Q13" s="575">
        <v>6</v>
      </c>
      <c r="R13" s="683">
        <v>6</v>
      </c>
      <c r="S13" s="576" t="s">
        <v>190</v>
      </c>
    </row>
    <row r="14" spans="1:19" ht="12.75">
      <c r="A14" s="567" t="s">
        <v>182</v>
      </c>
      <c r="B14" s="683" t="s">
        <v>191</v>
      </c>
      <c r="C14" s="568">
        <v>349</v>
      </c>
      <c r="D14" s="568">
        <v>426</v>
      </c>
      <c r="E14" s="568">
        <v>367</v>
      </c>
      <c r="F14" s="559">
        <v>339.8</v>
      </c>
      <c r="G14" s="560">
        <v>321.7</v>
      </c>
      <c r="H14" s="561">
        <v>339.5</v>
      </c>
      <c r="I14" s="575">
        <v>369.8</v>
      </c>
      <c r="J14" s="683">
        <v>227.1</v>
      </c>
      <c r="K14" s="572">
        <v>40</v>
      </c>
      <c r="L14" s="572">
        <v>38</v>
      </c>
      <c r="M14" s="572">
        <v>39</v>
      </c>
      <c r="N14" s="559">
        <v>39</v>
      </c>
      <c r="O14" s="564">
        <v>39</v>
      </c>
      <c r="P14" s="561">
        <v>36</v>
      </c>
      <c r="Q14" s="575">
        <v>33</v>
      </c>
      <c r="R14" s="683">
        <v>33</v>
      </c>
      <c r="S14" s="576" t="s">
        <v>192</v>
      </c>
    </row>
    <row r="15" spans="1:19" ht="12.75">
      <c r="A15" s="567" t="s">
        <v>182</v>
      </c>
      <c r="B15" s="683" t="s">
        <v>193</v>
      </c>
      <c r="C15" s="568">
        <v>127.8</v>
      </c>
      <c r="D15" s="568">
        <v>40</v>
      </c>
      <c r="E15" s="568">
        <v>29.3</v>
      </c>
      <c r="F15" s="572">
        <v>46.5</v>
      </c>
      <c r="G15" s="574">
        <v>78.6</v>
      </c>
      <c r="H15" s="575">
        <v>66.5</v>
      </c>
      <c r="I15" s="575">
        <v>76.1</v>
      </c>
      <c r="J15" s="683">
        <v>52.3</v>
      </c>
      <c r="K15" s="572">
        <v>7</v>
      </c>
      <c r="L15" s="572">
        <v>7</v>
      </c>
      <c r="M15" s="572">
        <v>7</v>
      </c>
      <c r="N15" s="572">
        <v>7</v>
      </c>
      <c r="O15" s="574">
        <v>7</v>
      </c>
      <c r="P15" s="575">
        <v>7</v>
      </c>
      <c r="Q15" s="575">
        <v>7</v>
      </c>
      <c r="R15" s="683">
        <v>7</v>
      </c>
      <c r="S15" s="576" t="s">
        <v>188</v>
      </c>
    </row>
    <row r="16" spans="1:19" ht="12.75">
      <c r="A16" s="567" t="s">
        <v>182</v>
      </c>
      <c r="B16" s="683" t="s">
        <v>194</v>
      </c>
      <c r="C16" s="568">
        <v>9.4</v>
      </c>
      <c r="D16" s="568">
        <v>0</v>
      </c>
      <c r="E16" s="568">
        <v>0.1</v>
      </c>
      <c r="F16" s="559">
        <v>4.2</v>
      </c>
      <c r="G16" s="577">
        <v>2</v>
      </c>
      <c r="H16" s="578">
        <v>0</v>
      </c>
      <c r="I16" s="571">
        <v>4</v>
      </c>
      <c r="J16" s="944">
        <v>22</v>
      </c>
      <c r="K16" s="572">
        <v>5</v>
      </c>
      <c r="L16" s="572">
        <v>3</v>
      </c>
      <c r="M16" s="572">
        <v>2</v>
      </c>
      <c r="N16" s="559">
        <v>2</v>
      </c>
      <c r="O16" s="564">
        <v>2</v>
      </c>
      <c r="P16" s="561">
        <v>0</v>
      </c>
      <c r="Q16" s="575">
        <v>2</v>
      </c>
      <c r="R16" s="683">
        <v>9</v>
      </c>
      <c r="S16" s="576" t="s">
        <v>190</v>
      </c>
    </row>
    <row r="17" spans="1:19" ht="12.75">
      <c r="A17" s="567" t="s">
        <v>182</v>
      </c>
      <c r="B17" s="683" t="s">
        <v>195</v>
      </c>
      <c r="C17" s="568">
        <v>19</v>
      </c>
      <c r="D17" s="568">
        <v>9.3</v>
      </c>
      <c r="E17" s="568">
        <v>6.4</v>
      </c>
      <c r="F17" s="572">
        <v>6.4</v>
      </c>
      <c r="G17" s="574">
        <v>12.6</v>
      </c>
      <c r="H17" s="579">
        <v>20.5</v>
      </c>
      <c r="I17" s="575">
        <v>12.2</v>
      </c>
      <c r="J17" s="683">
        <v>17.1</v>
      </c>
      <c r="K17" s="572">
        <v>17</v>
      </c>
      <c r="L17" s="572">
        <v>17</v>
      </c>
      <c r="M17" s="572">
        <v>12</v>
      </c>
      <c r="N17" s="572">
        <v>11</v>
      </c>
      <c r="O17" s="574">
        <v>7</v>
      </c>
      <c r="P17" s="579">
        <v>11</v>
      </c>
      <c r="Q17" s="575">
        <v>9</v>
      </c>
      <c r="R17" s="683">
        <v>10</v>
      </c>
      <c r="S17" s="576" t="s">
        <v>196</v>
      </c>
    </row>
    <row r="18" spans="1:19" ht="12.75">
      <c r="A18" s="567" t="s">
        <v>182</v>
      </c>
      <c r="B18" s="945" t="s">
        <v>197</v>
      </c>
      <c r="C18" s="580">
        <v>0</v>
      </c>
      <c r="D18" s="580">
        <v>3.8</v>
      </c>
      <c r="E18" s="580">
        <v>1.8</v>
      </c>
      <c r="F18" s="581">
        <v>1.8</v>
      </c>
      <c r="G18" s="582">
        <v>1.9</v>
      </c>
      <c r="H18" s="583" t="s">
        <v>198</v>
      </c>
      <c r="I18" s="579">
        <v>0.5</v>
      </c>
      <c r="J18" s="945">
        <v>0.9</v>
      </c>
      <c r="K18" s="584">
        <v>2</v>
      </c>
      <c r="L18" s="584">
        <v>2</v>
      </c>
      <c r="M18" s="584">
        <v>2</v>
      </c>
      <c r="N18" s="581">
        <v>2</v>
      </c>
      <c r="O18" s="585">
        <v>2</v>
      </c>
      <c r="P18" s="586">
        <v>2</v>
      </c>
      <c r="Q18" s="579">
        <v>3</v>
      </c>
      <c r="R18" s="945">
        <v>1</v>
      </c>
      <c r="S18" s="587" t="s">
        <v>188</v>
      </c>
    </row>
    <row r="19" spans="1:19" ht="12.75">
      <c r="A19" s="567" t="s">
        <v>182</v>
      </c>
      <c r="B19" s="683" t="s">
        <v>199</v>
      </c>
      <c r="C19" s="568">
        <v>80</v>
      </c>
      <c r="D19" s="568">
        <v>52</v>
      </c>
      <c r="E19" s="568">
        <v>0</v>
      </c>
      <c r="F19" s="569">
        <v>0</v>
      </c>
      <c r="G19" s="570">
        <v>0</v>
      </c>
      <c r="H19" s="571">
        <v>5</v>
      </c>
      <c r="I19" s="571">
        <v>9</v>
      </c>
      <c r="J19" s="944">
        <v>27.5</v>
      </c>
      <c r="K19" s="572">
        <v>12</v>
      </c>
      <c r="L19" s="572">
        <v>12</v>
      </c>
      <c r="M19" s="572">
        <v>0</v>
      </c>
      <c r="N19" s="572">
        <v>0</v>
      </c>
      <c r="O19" s="574">
        <v>0</v>
      </c>
      <c r="P19" s="575">
        <v>7</v>
      </c>
      <c r="Q19" s="575">
        <v>7</v>
      </c>
      <c r="R19" s="683">
        <v>7</v>
      </c>
      <c r="S19" s="576" t="s">
        <v>200</v>
      </c>
    </row>
    <row r="20" spans="1:19" ht="12.75">
      <c r="A20" s="567" t="s">
        <v>182</v>
      </c>
      <c r="B20" s="683" t="s">
        <v>201</v>
      </c>
      <c r="C20" s="568">
        <v>127.8</v>
      </c>
      <c r="D20" s="568">
        <v>26.3</v>
      </c>
      <c r="E20" s="568">
        <v>29.7</v>
      </c>
      <c r="F20" s="559">
        <v>35.9</v>
      </c>
      <c r="G20" s="560">
        <v>29.9</v>
      </c>
      <c r="H20" s="561">
        <v>34.7</v>
      </c>
      <c r="I20" s="575">
        <v>41.1</v>
      </c>
      <c r="J20" s="683">
        <v>60.4</v>
      </c>
      <c r="K20" s="572">
        <v>9</v>
      </c>
      <c r="L20" s="572">
        <v>9</v>
      </c>
      <c r="M20" s="572">
        <v>10</v>
      </c>
      <c r="N20" s="559">
        <v>9</v>
      </c>
      <c r="O20" s="564">
        <v>9</v>
      </c>
      <c r="P20" s="561">
        <v>9</v>
      </c>
      <c r="Q20" s="575">
        <v>9</v>
      </c>
      <c r="R20" s="683">
        <v>9</v>
      </c>
      <c r="S20" s="576" t="s">
        <v>188</v>
      </c>
    </row>
    <row r="21" spans="1:19" ht="12.75">
      <c r="A21" s="588" t="s">
        <v>182</v>
      </c>
      <c r="B21" s="809" t="s">
        <v>202</v>
      </c>
      <c r="C21" s="568">
        <v>0</v>
      </c>
      <c r="D21" s="568">
        <v>0</v>
      </c>
      <c r="E21" s="568">
        <v>0.3</v>
      </c>
      <c r="F21" s="572">
        <v>0.1</v>
      </c>
      <c r="G21" s="574">
        <v>0.2</v>
      </c>
      <c r="H21" s="575">
        <v>0.2</v>
      </c>
      <c r="I21" s="575">
        <v>0.2</v>
      </c>
      <c r="J21" s="945">
        <v>0.1</v>
      </c>
      <c r="K21" s="572">
        <v>0</v>
      </c>
      <c r="L21" s="572">
        <v>0</v>
      </c>
      <c r="M21" s="572">
        <v>3</v>
      </c>
      <c r="N21" s="572">
        <v>4</v>
      </c>
      <c r="O21" s="574">
        <v>4</v>
      </c>
      <c r="P21" s="575">
        <v>4</v>
      </c>
      <c r="Q21" s="575">
        <v>4</v>
      </c>
      <c r="R21" s="945">
        <v>6</v>
      </c>
      <c r="S21" s="576" t="s">
        <v>203</v>
      </c>
    </row>
    <row r="22" spans="1:19" ht="12.75">
      <c r="A22" s="567" t="s">
        <v>182</v>
      </c>
      <c r="B22" s="683" t="s">
        <v>204</v>
      </c>
      <c r="C22" s="568">
        <v>0</v>
      </c>
      <c r="D22" s="568">
        <v>0</v>
      </c>
      <c r="E22" s="568">
        <v>0</v>
      </c>
      <c r="F22" s="569">
        <v>0</v>
      </c>
      <c r="G22" s="570">
        <v>0</v>
      </c>
      <c r="H22" s="571">
        <v>0</v>
      </c>
      <c r="I22" s="571">
        <v>0</v>
      </c>
      <c r="J22" s="944">
        <v>0</v>
      </c>
      <c r="K22" s="572">
        <v>0</v>
      </c>
      <c r="L22" s="572">
        <v>0</v>
      </c>
      <c r="M22" s="572">
        <v>0</v>
      </c>
      <c r="N22" s="572">
        <v>0</v>
      </c>
      <c r="O22" s="574">
        <v>0</v>
      </c>
      <c r="P22" s="575">
        <v>0</v>
      </c>
      <c r="Q22" s="575">
        <v>0</v>
      </c>
      <c r="R22" s="683">
        <v>0</v>
      </c>
      <c r="S22" s="576" t="s">
        <v>205</v>
      </c>
    </row>
    <row r="23" spans="1:19" ht="12.75">
      <c r="A23" s="567" t="s">
        <v>182</v>
      </c>
      <c r="B23" s="945" t="s">
        <v>206</v>
      </c>
      <c r="C23" s="568">
        <v>13</v>
      </c>
      <c r="D23" s="568">
        <v>10</v>
      </c>
      <c r="E23" s="568">
        <v>10</v>
      </c>
      <c r="F23" s="589">
        <v>9</v>
      </c>
      <c r="G23" s="577">
        <v>11</v>
      </c>
      <c r="H23" s="578">
        <v>13</v>
      </c>
      <c r="I23" s="941">
        <v>9</v>
      </c>
      <c r="J23" s="946">
        <v>11</v>
      </c>
      <c r="K23" s="572">
        <v>4</v>
      </c>
      <c r="L23" s="572">
        <v>3</v>
      </c>
      <c r="M23" s="572">
        <v>3</v>
      </c>
      <c r="N23" s="559">
        <v>3</v>
      </c>
      <c r="O23" s="564">
        <v>3</v>
      </c>
      <c r="P23" s="561">
        <v>2</v>
      </c>
      <c r="Q23" s="575">
        <v>2</v>
      </c>
      <c r="R23" s="683">
        <v>2</v>
      </c>
      <c r="S23" s="576" t="s">
        <v>188</v>
      </c>
    </row>
    <row r="24" spans="1:19" ht="12.75">
      <c r="A24" s="567" t="s">
        <v>182</v>
      </c>
      <c r="B24" s="683" t="s">
        <v>207</v>
      </c>
      <c r="C24" s="568">
        <v>102</v>
      </c>
      <c r="D24" s="568">
        <v>78</v>
      </c>
      <c r="E24" s="568">
        <v>83</v>
      </c>
      <c r="F24" s="569">
        <v>80</v>
      </c>
      <c r="G24" s="570">
        <v>95</v>
      </c>
      <c r="H24" s="571">
        <v>109</v>
      </c>
      <c r="I24" s="571">
        <v>165</v>
      </c>
      <c r="J24" s="944">
        <v>179</v>
      </c>
      <c r="K24" s="572">
        <v>25</v>
      </c>
      <c r="L24" s="572">
        <v>4</v>
      </c>
      <c r="M24" s="572">
        <v>4</v>
      </c>
      <c r="N24" s="572">
        <v>4</v>
      </c>
      <c r="O24" s="574">
        <v>4</v>
      </c>
      <c r="P24" s="575">
        <v>4</v>
      </c>
      <c r="Q24" s="575">
        <v>6</v>
      </c>
      <c r="R24" s="683">
        <v>6</v>
      </c>
      <c r="S24" s="576" t="s">
        <v>208</v>
      </c>
    </row>
    <row r="25" spans="1:19" ht="12.75">
      <c r="A25" s="567" t="s">
        <v>182</v>
      </c>
      <c r="B25" s="683" t="s">
        <v>209</v>
      </c>
      <c r="C25" s="568">
        <v>0</v>
      </c>
      <c r="D25" s="568">
        <v>0</v>
      </c>
      <c r="E25" s="568">
        <v>0</v>
      </c>
      <c r="F25" s="589">
        <v>0</v>
      </c>
      <c r="G25" s="577">
        <v>0</v>
      </c>
      <c r="H25" s="578">
        <v>0</v>
      </c>
      <c r="I25" s="571">
        <v>0</v>
      </c>
      <c r="J25" s="944">
        <v>0</v>
      </c>
      <c r="K25" s="572">
        <v>1</v>
      </c>
      <c r="L25" s="572">
        <v>1</v>
      </c>
      <c r="M25" s="572">
        <v>0</v>
      </c>
      <c r="N25" s="559">
        <v>0</v>
      </c>
      <c r="O25" s="564">
        <v>0</v>
      </c>
      <c r="P25" s="561">
        <v>0</v>
      </c>
      <c r="Q25" s="575">
        <v>0</v>
      </c>
      <c r="R25" s="683">
        <v>0</v>
      </c>
      <c r="S25" s="576" t="s">
        <v>210</v>
      </c>
    </row>
    <row r="26" spans="1:19" ht="12.75">
      <c r="A26" s="567" t="s">
        <v>182</v>
      </c>
      <c r="B26" s="683" t="s">
        <v>211</v>
      </c>
      <c r="C26" s="568">
        <v>26.9</v>
      </c>
      <c r="D26" s="568">
        <v>19</v>
      </c>
      <c r="E26" s="568">
        <v>15</v>
      </c>
      <c r="F26" s="572">
        <v>19.3</v>
      </c>
      <c r="G26" s="574">
        <v>38.2</v>
      </c>
      <c r="H26" s="579">
        <v>30.2</v>
      </c>
      <c r="I26" s="575">
        <v>11.8</v>
      </c>
      <c r="J26" s="683">
        <v>22.8</v>
      </c>
      <c r="K26" s="572">
        <v>18</v>
      </c>
      <c r="L26" s="572">
        <v>17</v>
      </c>
      <c r="M26" s="572">
        <v>15</v>
      </c>
      <c r="N26" s="572">
        <v>14</v>
      </c>
      <c r="O26" s="574">
        <v>15</v>
      </c>
      <c r="P26" s="579">
        <v>22</v>
      </c>
      <c r="Q26" s="575">
        <v>10</v>
      </c>
      <c r="R26" s="683">
        <v>8</v>
      </c>
      <c r="S26" s="576" t="s">
        <v>190</v>
      </c>
    </row>
    <row r="27" spans="1:19" ht="12.75">
      <c r="A27" s="567" t="s">
        <v>182</v>
      </c>
      <c r="B27" s="683" t="s">
        <v>212</v>
      </c>
      <c r="C27" s="568">
        <v>35.8</v>
      </c>
      <c r="D27" s="568">
        <v>20</v>
      </c>
      <c r="E27" s="568">
        <v>0</v>
      </c>
      <c r="F27" s="569">
        <v>0</v>
      </c>
      <c r="G27" s="570">
        <v>0</v>
      </c>
      <c r="H27" s="571">
        <v>0</v>
      </c>
      <c r="I27" s="571">
        <v>0</v>
      </c>
      <c r="J27" s="944">
        <v>0</v>
      </c>
      <c r="K27" s="572">
        <v>6</v>
      </c>
      <c r="L27" s="572">
        <v>6</v>
      </c>
      <c r="M27" s="572">
        <v>0</v>
      </c>
      <c r="N27" s="572">
        <v>0</v>
      </c>
      <c r="O27" s="574">
        <v>0</v>
      </c>
      <c r="P27" s="575">
        <v>0</v>
      </c>
      <c r="Q27" s="575">
        <v>0</v>
      </c>
      <c r="R27" s="683">
        <v>0</v>
      </c>
      <c r="S27" s="576" t="s">
        <v>213</v>
      </c>
    </row>
    <row r="28" spans="1:19" ht="12.75">
      <c r="A28" s="567" t="s">
        <v>182</v>
      </c>
      <c r="B28" s="683" t="s">
        <v>214</v>
      </c>
      <c r="C28" s="568">
        <v>49.2</v>
      </c>
      <c r="D28" s="568">
        <v>56.8</v>
      </c>
      <c r="E28" s="568">
        <v>44</v>
      </c>
      <c r="F28" s="559">
        <v>31.7</v>
      </c>
      <c r="G28" s="560">
        <v>96.9</v>
      </c>
      <c r="H28" s="586">
        <v>87.3</v>
      </c>
      <c r="I28" s="575">
        <v>58.9</v>
      </c>
      <c r="J28" s="945">
        <v>45.3</v>
      </c>
      <c r="K28" s="572">
        <v>35</v>
      </c>
      <c r="L28" s="572">
        <v>32</v>
      </c>
      <c r="M28" s="572">
        <v>26</v>
      </c>
      <c r="N28" s="581">
        <v>23</v>
      </c>
      <c r="O28" s="582">
        <v>17</v>
      </c>
      <c r="P28" s="586">
        <v>15</v>
      </c>
      <c r="Q28" s="575">
        <v>14</v>
      </c>
      <c r="R28" s="945">
        <v>14</v>
      </c>
      <c r="S28" s="576" t="s">
        <v>190</v>
      </c>
    </row>
    <row r="29" spans="1:19" ht="12.75">
      <c r="A29" s="567" t="s">
        <v>182</v>
      </c>
      <c r="B29" s="683" t="s">
        <v>215</v>
      </c>
      <c r="C29" s="568">
        <v>86</v>
      </c>
      <c r="D29" s="568">
        <v>153</v>
      </c>
      <c r="E29" s="568">
        <v>117</v>
      </c>
      <c r="F29" s="569">
        <v>112</v>
      </c>
      <c r="G29" s="570">
        <v>97</v>
      </c>
      <c r="H29" s="590" t="s">
        <v>216</v>
      </c>
      <c r="I29" s="571">
        <v>96</v>
      </c>
      <c r="J29" s="944">
        <v>158</v>
      </c>
      <c r="K29" s="572">
        <v>8</v>
      </c>
      <c r="L29" s="572">
        <v>5</v>
      </c>
      <c r="M29" s="572">
        <v>5</v>
      </c>
      <c r="N29" s="572">
        <v>5</v>
      </c>
      <c r="O29" s="574">
        <v>5</v>
      </c>
      <c r="P29" s="575">
        <v>5</v>
      </c>
      <c r="Q29" s="575">
        <v>6</v>
      </c>
      <c r="R29" s="683">
        <v>6</v>
      </c>
      <c r="S29" s="576" t="s">
        <v>208</v>
      </c>
    </row>
    <row r="30" spans="1:19" ht="13.5" thickBot="1">
      <c r="A30" s="591" t="s">
        <v>182</v>
      </c>
      <c r="B30" s="832" t="s">
        <v>217</v>
      </c>
      <c r="C30" s="592">
        <v>91</v>
      </c>
      <c r="D30" s="592">
        <v>144</v>
      </c>
      <c r="E30" s="592">
        <v>120</v>
      </c>
      <c r="F30" s="593">
        <v>107</v>
      </c>
      <c r="G30" s="594">
        <v>103</v>
      </c>
      <c r="H30" s="593">
        <v>141</v>
      </c>
      <c r="I30" s="833">
        <v>91</v>
      </c>
      <c r="J30" s="947">
        <v>128</v>
      </c>
      <c r="K30" s="595">
        <v>22</v>
      </c>
      <c r="L30" s="595">
        <v>5</v>
      </c>
      <c r="M30" s="595">
        <v>5</v>
      </c>
      <c r="N30" s="595">
        <v>5</v>
      </c>
      <c r="O30" s="596">
        <v>5</v>
      </c>
      <c r="P30" s="595">
        <v>5</v>
      </c>
      <c r="Q30" s="597">
        <v>6</v>
      </c>
      <c r="R30" s="832">
        <v>6</v>
      </c>
      <c r="S30" s="598" t="s">
        <v>188</v>
      </c>
    </row>
    <row r="31" spans="1:19" ht="13.5" thickBot="1">
      <c r="A31" s="599"/>
      <c r="B31" s="600" t="s">
        <v>218</v>
      </c>
      <c r="C31" s="601"/>
      <c r="D31" s="601"/>
      <c r="E31" s="601"/>
      <c r="F31" s="602"/>
      <c r="G31" s="603"/>
      <c r="H31" s="604"/>
      <c r="I31" s="604"/>
      <c r="J31" s="948"/>
      <c r="K31" s="605"/>
      <c r="L31" s="605"/>
      <c r="M31" s="605"/>
      <c r="N31" s="605"/>
      <c r="O31" s="606"/>
      <c r="P31" s="607"/>
      <c r="Q31" s="607"/>
      <c r="R31" s="951"/>
      <c r="S31" s="608"/>
    </row>
    <row r="32" spans="1:19" ht="12.75">
      <c r="A32" s="557" t="s">
        <v>27</v>
      </c>
      <c r="B32" s="809" t="s">
        <v>219</v>
      </c>
      <c r="C32" s="558">
        <v>0</v>
      </c>
      <c r="D32" s="558">
        <v>0</v>
      </c>
      <c r="E32" s="558">
        <v>0</v>
      </c>
      <c r="F32" s="589">
        <v>0</v>
      </c>
      <c r="G32" s="577">
        <v>0</v>
      </c>
      <c r="H32" s="578">
        <v>0</v>
      </c>
      <c r="I32" s="810">
        <v>0.5</v>
      </c>
      <c r="J32" s="949">
        <v>0.5</v>
      </c>
      <c r="K32" s="563">
        <v>0</v>
      </c>
      <c r="L32" s="563">
        <v>0</v>
      </c>
      <c r="M32" s="563">
        <v>0</v>
      </c>
      <c r="N32" s="559">
        <v>0</v>
      </c>
      <c r="O32" s="564">
        <v>0</v>
      </c>
      <c r="P32" s="561">
        <v>0</v>
      </c>
      <c r="Q32" s="565">
        <v>3</v>
      </c>
      <c r="R32" s="809">
        <v>4</v>
      </c>
      <c r="S32" s="566" t="s">
        <v>190</v>
      </c>
    </row>
    <row r="33" spans="1:19" ht="12.75">
      <c r="A33" s="567" t="s">
        <v>27</v>
      </c>
      <c r="B33" s="683" t="s">
        <v>220</v>
      </c>
      <c r="C33" s="568">
        <v>0</v>
      </c>
      <c r="D33" s="568">
        <v>0</v>
      </c>
      <c r="E33" s="568">
        <v>0</v>
      </c>
      <c r="F33" s="569">
        <v>0</v>
      </c>
      <c r="G33" s="570">
        <v>0</v>
      </c>
      <c r="H33" s="571">
        <v>0</v>
      </c>
      <c r="I33" s="571">
        <v>0</v>
      </c>
      <c r="J33" s="944">
        <v>0</v>
      </c>
      <c r="K33" s="572">
        <v>3</v>
      </c>
      <c r="L33" s="572">
        <v>0</v>
      </c>
      <c r="M33" s="572">
        <v>0</v>
      </c>
      <c r="N33" s="572">
        <v>0</v>
      </c>
      <c r="O33" s="574">
        <v>0</v>
      </c>
      <c r="P33" s="575">
        <v>0</v>
      </c>
      <c r="Q33" s="575">
        <v>0</v>
      </c>
      <c r="R33" s="683">
        <v>0</v>
      </c>
      <c r="S33" s="576" t="s">
        <v>221</v>
      </c>
    </row>
    <row r="34" spans="1:19" ht="12.75">
      <c r="A34" s="588" t="s">
        <v>27</v>
      </c>
      <c r="B34" s="683" t="s">
        <v>222</v>
      </c>
      <c r="C34" s="592">
        <v>0</v>
      </c>
      <c r="D34" s="592">
        <v>0</v>
      </c>
      <c r="E34" s="592">
        <v>0</v>
      </c>
      <c r="F34" s="569">
        <v>0</v>
      </c>
      <c r="G34" s="570">
        <v>0</v>
      </c>
      <c r="H34" s="571">
        <v>0</v>
      </c>
      <c r="I34" s="571">
        <v>0</v>
      </c>
      <c r="J34" s="944">
        <v>0</v>
      </c>
      <c r="K34" s="595">
        <v>0</v>
      </c>
      <c r="L34" s="595">
        <v>0</v>
      </c>
      <c r="M34" s="595">
        <v>0</v>
      </c>
      <c r="N34" s="572">
        <v>0</v>
      </c>
      <c r="O34" s="574">
        <v>0</v>
      </c>
      <c r="P34" s="575">
        <v>0</v>
      </c>
      <c r="Q34" s="575">
        <v>0</v>
      </c>
      <c r="R34" s="683">
        <v>0</v>
      </c>
      <c r="S34" s="576" t="s">
        <v>221</v>
      </c>
    </row>
    <row r="35" spans="1:19" ht="13.5" thickBot="1">
      <c r="A35" s="610" t="s">
        <v>27</v>
      </c>
      <c r="B35" s="819" t="s">
        <v>199</v>
      </c>
      <c r="C35" s="611">
        <v>0</v>
      </c>
      <c r="D35" s="611">
        <v>0</v>
      </c>
      <c r="E35" s="611">
        <v>43.3</v>
      </c>
      <c r="F35" s="612">
        <v>79</v>
      </c>
      <c r="G35" s="613">
        <v>61.2</v>
      </c>
      <c r="H35" s="614">
        <v>42.7</v>
      </c>
      <c r="I35" s="942">
        <v>39.9</v>
      </c>
      <c r="J35" s="819">
        <v>29.6</v>
      </c>
      <c r="K35" s="595">
        <v>0</v>
      </c>
      <c r="L35" s="595">
        <v>0</v>
      </c>
      <c r="M35" s="595">
        <v>12</v>
      </c>
      <c r="N35" s="559">
        <v>13</v>
      </c>
      <c r="O35" s="560">
        <v>13</v>
      </c>
      <c r="P35" s="561">
        <v>6</v>
      </c>
      <c r="Q35" s="597">
        <v>6</v>
      </c>
      <c r="R35" s="832">
        <v>6</v>
      </c>
      <c r="S35" s="616" t="s">
        <v>223</v>
      </c>
    </row>
    <row r="36" spans="1:18" ht="13.5" thickBot="1">
      <c r="A36" s="617" t="s">
        <v>224</v>
      </c>
      <c r="B36" s="618"/>
      <c r="C36" s="619">
        <f aca="true" t="shared" si="0" ref="C36:R36">SUM(C12:C35)</f>
        <v>1191.1</v>
      </c>
      <c r="D36" s="619">
        <f t="shared" si="0"/>
        <v>1094.7999999999997</v>
      </c>
      <c r="E36" s="619">
        <f t="shared" si="0"/>
        <v>956.9</v>
      </c>
      <c r="F36" s="619">
        <f t="shared" si="0"/>
        <v>933.8</v>
      </c>
      <c r="G36" s="620">
        <f t="shared" si="0"/>
        <v>1019.8000000000001</v>
      </c>
      <c r="H36" s="621">
        <f t="shared" si="0"/>
        <v>1030.7</v>
      </c>
      <c r="I36" s="943">
        <f t="shared" si="0"/>
        <v>1125.3000000000002</v>
      </c>
      <c r="J36" s="950">
        <f t="shared" si="0"/>
        <v>1184.3999999999996</v>
      </c>
      <c r="K36" s="623">
        <f t="shared" si="0"/>
        <v>238</v>
      </c>
      <c r="L36" s="623">
        <f t="shared" si="0"/>
        <v>178</v>
      </c>
      <c r="M36" s="623">
        <f t="shared" si="0"/>
        <v>162</v>
      </c>
      <c r="N36" s="623">
        <f t="shared" si="0"/>
        <v>157</v>
      </c>
      <c r="O36" s="622">
        <f t="shared" si="0"/>
        <v>152</v>
      </c>
      <c r="P36" s="624">
        <f t="shared" si="0"/>
        <v>157</v>
      </c>
      <c r="Q36" s="943">
        <f t="shared" si="0"/>
        <v>146</v>
      </c>
      <c r="R36" s="950">
        <f t="shared" si="0"/>
        <v>154</v>
      </c>
    </row>
    <row r="37" ht="12.75">
      <c r="H37" s="625"/>
    </row>
    <row r="38" ht="12.75">
      <c r="B38" s="582" t="s">
        <v>225</v>
      </c>
    </row>
    <row r="39" ht="12.75" customHeight="1"/>
    <row r="77" ht="12.75" customHeight="1"/>
    <row r="192" ht="12.75" hidden="1"/>
    <row r="193" ht="12.75" hidden="1"/>
    <row r="194" ht="12.75" hidden="1"/>
    <row r="229" ht="27" customHeight="1"/>
    <row r="271" ht="12.75">
      <c r="S271" s="626"/>
    </row>
    <row r="273" ht="12.75">
      <c r="H273" s="627"/>
    </row>
  </sheetData>
  <mergeCells count="2">
    <mergeCell ref="C9:J9"/>
    <mergeCell ref="K9:R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86"/>
  <sheetViews>
    <sheetView workbookViewId="0" topLeftCell="A1">
      <selection activeCell="A70" sqref="A70"/>
    </sheetView>
  </sheetViews>
  <sheetFormatPr defaultColWidth="9.140625" defaultRowHeight="12.75"/>
  <cols>
    <col min="1" max="1" width="24.8515625" style="539" customWidth="1"/>
    <col min="2" max="3" width="5.57421875" style="539" customWidth="1"/>
    <col min="4" max="6" width="5.28125" style="539" customWidth="1"/>
    <col min="7" max="8" width="5.57421875" style="539" customWidth="1"/>
    <col min="9" max="9" width="5.8515625" style="627" customWidth="1"/>
    <col min="10" max="10" width="5.57421875" style="627" customWidth="1"/>
    <col min="11" max="11" width="5.28125" style="627" customWidth="1"/>
    <col min="12" max="19" width="5.28125" style="539" customWidth="1"/>
    <col min="20" max="20" width="9.00390625" style="539" customWidth="1"/>
    <col min="21" max="21" width="5.28125" style="539" customWidth="1"/>
    <col min="22" max="24" width="5.28125" style="628" customWidth="1"/>
    <col min="25" max="25" width="5.28125" style="629" customWidth="1"/>
    <col min="26" max="29" width="5.28125" style="539" customWidth="1"/>
    <col min="30" max="16384" width="9.140625" style="539" customWidth="1"/>
  </cols>
  <sheetData>
    <row r="1" ht="15.75" customHeight="1"/>
    <row r="2" spans="1:30" ht="15.75">
      <c r="A2" s="540" t="s">
        <v>181</v>
      </c>
      <c r="T2" s="630" t="s">
        <v>462</v>
      </c>
      <c r="Z2" s="631"/>
      <c r="AA2" s="631"/>
      <c r="AB2" s="631"/>
      <c r="AC2" s="631"/>
      <c r="AD2" s="631"/>
    </row>
    <row r="3" spans="1:30" ht="13.5" thickBot="1">
      <c r="A3" s="540" t="s">
        <v>463</v>
      </c>
      <c r="Z3" s="631"/>
      <c r="AA3" s="631"/>
      <c r="AB3" s="631"/>
      <c r="AC3" s="631"/>
      <c r="AD3" s="631"/>
    </row>
    <row r="4" spans="1:25" ht="16.5" customHeight="1" thickBot="1">
      <c r="A4" s="1202" t="s">
        <v>183</v>
      </c>
      <c r="B4" s="1197" t="s">
        <v>226</v>
      </c>
      <c r="C4" s="1198"/>
      <c r="D4" s="1198"/>
      <c r="E4" s="1198"/>
      <c r="F4" s="1198"/>
      <c r="G4" s="1198"/>
      <c r="H4" s="1198"/>
      <c r="I4" s="1198"/>
      <c r="J4" s="1199"/>
      <c r="K4" s="1197" t="s">
        <v>227</v>
      </c>
      <c r="L4" s="1198"/>
      <c r="M4" s="1198"/>
      <c r="N4" s="1198"/>
      <c r="O4" s="1198"/>
      <c r="P4" s="1198"/>
      <c r="Q4" s="1198"/>
      <c r="R4" s="1198"/>
      <c r="S4" s="1199"/>
      <c r="T4" s="632" t="s">
        <v>185</v>
      </c>
      <c r="V4" s="539"/>
      <c r="W4" s="539"/>
      <c r="X4" s="539"/>
      <c r="Y4" s="539"/>
    </row>
    <row r="5" spans="1:25" ht="15" customHeight="1" thickBot="1">
      <c r="A5" s="1203"/>
      <c r="B5" s="553">
        <v>1997</v>
      </c>
      <c r="C5" s="555">
        <v>1998</v>
      </c>
      <c r="D5" s="555">
        <v>1999</v>
      </c>
      <c r="E5" s="553">
        <v>2000</v>
      </c>
      <c r="F5" s="553">
        <v>2001</v>
      </c>
      <c r="G5" s="553">
        <v>2002</v>
      </c>
      <c r="H5" s="553">
        <v>2003</v>
      </c>
      <c r="I5" s="555">
        <v>2004</v>
      </c>
      <c r="J5" s="672">
        <v>2005</v>
      </c>
      <c r="K5" s="553">
        <v>1997</v>
      </c>
      <c r="L5" s="555">
        <v>1998</v>
      </c>
      <c r="M5" s="555">
        <v>1999</v>
      </c>
      <c r="N5" s="553">
        <v>2000</v>
      </c>
      <c r="O5" s="553">
        <v>2001</v>
      </c>
      <c r="P5" s="553">
        <v>2002</v>
      </c>
      <c r="Q5" s="553">
        <v>2003</v>
      </c>
      <c r="R5" s="555">
        <v>2004</v>
      </c>
      <c r="S5" s="672">
        <v>2005</v>
      </c>
      <c r="T5" s="732"/>
      <c r="V5" s="539"/>
      <c r="W5" s="539"/>
      <c r="X5" s="539"/>
      <c r="Y5" s="539"/>
    </row>
    <row r="6" spans="1:25" ht="12" customHeight="1">
      <c r="A6" s="674" t="s">
        <v>228</v>
      </c>
      <c r="B6" s="826">
        <v>51.6</v>
      </c>
      <c r="C6" s="827">
        <v>42.5</v>
      </c>
      <c r="D6" s="827">
        <v>25</v>
      </c>
      <c r="E6" s="826">
        <v>42</v>
      </c>
      <c r="F6" s="826">
        <v>22.4</v>
      </c>
      <c r="G6" s="826">
        <v>22.2</v>
      </c>
      <c r="H6" s="826">
        <v>22.8</v>
      </c>
      <c r="I6" s="958">
        <v>0</v>
      </c>
      <c r="J6" s="959">
        <v>0</v>
      </c>
      <c r="K6" s="713">
        <v>7</v>
      </c>
      <c r="L6" s="714">
        <v>7</v>
      </c>
      <c r="M6" s="714">
        <v>7</v>
      </c>
      <c r="N6" s="713">
        <v>7</v>
      </c>
      <c r="O6" s="713">
        <v>7</v>
      </c>
      <c r="P6" s="713">
        <v>7</v>
      </c>
      <c r="Q6" s="713">
        <v>8</v>
      </c>
      <c r="R6" s="960">
        <v>0</v>
      </c>
      <c r="S6" s="831">
        <v>4</v>
      </c>
      <c r="T6" s="813" t="s">
        <v>229</v>
      </c>
      <c r="V6" s="539"/>
      <c r="W6" s="539"/>
      <c r="X6" s="539"/>
      <c r="Y6" s="539"/>
    </row>
    <row r="7" spans="1:25" ht="12" customHeight="1">
      <c r="A7" s="683" t="s">
        <v>230</v>
      </c>
      <c r="B7" s="569">
        <v>38.7</v>
      </c>
      <c r="C7" s="571">
        <v>41</v>
      </c>
      <c r="D7" s="571">
        <v>48.7</v>
      </c>
      <c r="E7" s="569">
        <v>49.9</v>
      </c>
      <c r="F7" s="569">
        <v>89.5</v>
      </c>
      <c r="G7" s="569">
        <v>73.4</v>
      </c>
      <c r="H7" s="569">
        <v>38</v>
      </c>
      <c r="I7" s="571">
        <v>39.7</v>
      </c>
      <c r="J7" s="944">
        <v>53.1</v>
      </c>
      <c r="K7" s="688">
        <v>26</v>
      </c>
      <c r="L7" s="689">
        <v>26</v>
      </c>
      <c r="M7" s="689">
        <v>26</v>
      </c>
      <c r="N7" s="688">
        <v>26</v>
      </c>
      <c r="O7" s="688">
        <v>36</v>
      </c>
      <c r="P7" s="688">
        <v>36</v>
      </c>
      <c r="Q7" s="688">
        <v>32</v>
      </c>
      <c r="R7" s="575">
        <v>25</v>
      </c>
      <c r="S7" s="683">
        <v>25</v>
      </c>
      <c r="T7" s="690" t="s">
        <v>231</v>
      </c>
      <c r="V7" s="539"/>
      <c r="W7" s="539"/>
      <c r="X7" s="539"/>
      <c r="Y7" s="539"/>
    </row>
    <row r="8" spans="1:25" ht="12" customHeight="1">
      <c r="A8" s="683" t="s">
        <v>232</v>
      </c>
      <c r="B8" s="569">
        <v>0</v>
      </c>
      <c r="C8" s="571">
        <v>0</v>
      </c>
      <c r="D8" s="571">
        <v>0</v>
      </c>
      <c r="E8" s="569">
        <v>0</v>
      </c>
      <c r="F8" s="569">
        <v>0</v>
      </c>
      <c r="G8" s="569">
        <v>0</v>
      </c>
      <c r="H8" s="569">
        <v>0</v>
      </c>
      <c r="I8" s="578">
        <v>0</v>
      </c>
      <c r="J8" s="961">
        <v>0</v>
      </c>
      <c r="K8" s="688">
        <v>0</v>
      </c>
      <c r="L8" s="689">
        <v>0</v>
      </c>
      <c r="M8" s="689">
        <v>0</v>
      </c>
      <c r="N8" s="688">
        <v>0</v>
      </c>
      <c r="O8" s="688">
        <v>0</v>
      </c>
      <c r="P8" s="688">
        <v>0</v>
      </c>
      <c r="Q8" s="688">
        <v>0</v>
      </c>
      <c r="R8" s="561">
        <v>0</v>
      </c>
      <c r="S8" s="831">
        <v>0</v>
      </c>
      <c r="T8" s="690"/>
      <c r="V8" s="539"/>
      <c r="W8" s="539"/>
      <c r="X8" s="539"/>
      <c r="Y8" s="539"/>
    </row>
    <row r="9" spans="1:25" ht="12" customHeight="1">
      <c r="A9" s="683" t="s">
        <v>233</v>
      </c>
      <c r="B9" s="569">
        <v>20.2</v>
      </c>
      <c r="C9" s="571">
        <v>16.5</v>
      </c>
      <c r="D9" s="571">
        <v>16.2</v>
      </c>
      <c r="E9" s="569">
        <v>16.3</v>
      </c>
      <c r="F9" s="569">
        <v>76.5</v>
      </c>
      <c r="G9" s="569">
        <v>30.5</v>
      </c>
      <c r="H9" s="569">
        <v>27.3</v>
      </c>
      <c r="I9" s="571">
        <v>27.5</v>
      </c>
      <c r="J9" s="944">
        <v>35.6</v>
      </c>
      <c r="K9" s="688">
        <v>24</v>
      </c>
      <c r="L9" s="689">
        <v>54</v>
      </c>
      <c r="M9" s="689">
        <v>60</v>
      </c>
      <c r="N9" s="688">
        <v>42</v>
      </c>
      <c r="O9" s="688">
        <v>44</v>
      </c>
      <c r="P9" s="688">
        <v>45</v>
      </c>
      <c r="Q9" s="688">
        <v>38</v>
      </c>
      <c r="R9" s="575">
        <v>34</v>
      </c>
      <c r="S9" s="683">
        <v>28</v>
      </c>
      <c r="T9" s="690" t="s">
        <v>234</v>
      </c>
      <c r="V9" s="539"/>
      <c r="W9" s="539"/>
      <c r="X9" s="539"/>
      <c r="Y9" s="539"/>
    </row>
    <row r="10" spans="1:25" ht="12" customHeight="1">
      <c r="A10" s="683" t="s">
        <v>235</v>
      </c>
      <c r="B10" s="569">
        <v>0</v>
      </c>
      <c r="C10" s="571">
        <v>22.3</v>
      </c>
      <c r="D10" s="571">
        <v>28</v>
      </c>
      <c r="E10" s="569">
        <v>37.1</v>
      </c>
      <c r="F10" s="569">
        <v>43.3</v>
      </c>
      <c r="G10" s="569">
        <v>63.6</v>
      </c>
      <c r="H10" s="569">
        <v>51.4</v>
      </c>
      <c r="I10" s="571">
        <v>53.3</v>
      </c>
      <c r="J10" s="944">
        <v>76.8</v>
      </c>
      <c r="K10" s="688">
        <v>0</v>
      </c>
      <c r="L10" s="689">
        <v>15</v>
      </c>
      <c r="M10" s="689">
        <v>7</v>
      </c>
      <c r="N10" s="688">
        <v>5</v>
      </c>
      <c r="O10" s="688">
        <v>6</v>
      </c>
      <c r="P10" s="688">
        <v>8</v>
      </c>
      <c r="Q10" s="688">
        <v>8</v>
      </c>
      <c r="R10" s="575">
        <v>8</v>
      </c>
      <c r="S10" s="683">
        <v>8</v>
      </c>
      <c r="T10" s="690" t="s">
        <v>231</v>
      </c>
      <c r="V10" s="539"/>
      <c r="W10" s="539"/>
      <c r="X10" s="539"/>
      <c r="Y10" s="539"/>
    </row>
    <row r="11" spans="1:25" ht="12" customHeight="1">
      <c r="A11" s="683" t="s">
        <v>236</v>
      </c>
      <c r="B11" s="569"/>
      <c r="C11" s="571"/>
      <c r="D11" s="571"/>
      <c r="E11" s="569"/>
      <c r="F11" s="569"/>
      <c r="G11" s="569"/>
      <c r="H11" s="569"/>
      <c r="I11" s="578">
        <v>12</v>
      </c>
      <c r="J11" s="961">
        <v>3.13</v>
      </c>
      <c r="K11" s="688"/>
      <c r="L11" s="689"/>
      <c r="M11" s="689"/>
      <c r="N11" s="688"/>
      <c r="O11" s="688"/>
      <c r="P11" s="688"/>
      <c r="Q11" s="688"/>
      <c r="R11" s="561">
        <v>4</v>
      </c>
      <c r="S11" s="831">
        <v>0</v>
      </c>
      <c r="T11" s="690" t="s">
        <v>231</v>
      </c>
      <c r="V11" s="539"/>
      <c r="W11" s="539"/>
      <c r="X11" s="539"/>
      <c r="Y11" s="539"/>
    </row>
    <row r="12" spans="1:25" ht="12" customHeight="1">
      <c r="A12" s="683" t="s">
        <v>237</v>
      </c>
      <c r="B12" s="569">
        <v>36.8</v>
      </c>
      <c r="C12" s="571">
        <v>16.9</v>
      </c>
      <c r="D12" s="571">
        <v>0</v>
      </c>
      <c r="E12" s="569">
        <v>22.5</v>
      </c>
      <c r="F12" s="569">
        <v>16.2</v>
      </c>
      <c r="G12" s="569">
        <v>31.9</v>
      </c>
      <c r="H12" s="569">
        <v>18.6</v>
      </c>
      <c r="I12" s="571">
        <v>16.1</v>
      </c>
      <c r="J12" s="944">
        <v>16.2</v>
      </c>
      <c r="K12" s="688">
        <v>21</v>
      </c>
      <c r="L12" s="689">
        <v>25</v>
      </c>
      <c r="M12" s="689">
        <v>0</v>
      </c>
      <c r="N12" s="688">
        <v>7</v>
      </c>
      <c r="O12" s="688">
        <v>6</v>
      </c>
      <c r="P12" s="688">
        <v>6</v>
      </c>
      <c r="Q12" s="688">
        <v>7</v>
      </c>
      <c r="R12" s="575">
        <v>11</v>
      </c>
      <c r="S12" s="683">
        <v>11</v>
      </c>
      <c r="T12" s="690" t="s">
        <v>234</v>
      </c>
      <c r="V12" s="539"/>
      <c r="W12" s="539"/>
      <c r="X12" s="539"/>
      <c r="Y12" s="539"/>
    </row>
    <row r="13" spans="1:25" ht="12" customHeight="1">
      <c r="A13" s="683" t="s">
        <v>238</v>
      </c>
      <c r="B13" s="569">
        <v>0</v>
      </c>
      <c r="C13" s="571">
        <v>0</v>
      </c>
      <c r="D13" s="571">
        <v>0</v>
      </c>
      <c r="E13" s="569">
        <v>0</v>
      </c>
      <c r="F13" s="569">
        <v>0</v>
      </c>
      <c r="G13" s="569">
        <v>0</v>
      </c>
      <c r="H13" s="569">
        <v>0</v>
      </c>
      <c r="I13" s="578">
        <v>0</v>
      </c>
      <c r="J13" s="961">
        <v>0</v>
      </c>
      <c r="K13" s="688">
        <v>0</v>
      </c>
      <c r="L13" s="689">
        <v>0</v>
      </c>
      <c r="M13" s="689">
        <v>0</v>
      </c>
      <c r="N13" s="688">
        <v>0</v>
      </c>
      <c r="O13" s="688">
        <v>0</v>
      </c>
      <c r="P13" s="688">
        <v>0</v>
      </c>
      <c r="Q13" s="688">
        <v>0</v>
      </c>
      <c r="R13" s="561">
        <v>0</v>
      </c>
      <c r="S13" s="831">
        <v>0</v>
      </c>
      <c r="T13" s="690" t="s">
        <v>192</v>
      </c>
      <c r="V13" s="539"/>
      <c r="W13" s="539"/>
      <c r="X13" s="539"/>
      <c r="Y13" s="539"/>
    </row>
    <row r="14" spans="1:25" ht="12" customHeight="1">
      <c r="A14" s="683" t="s">
        <v>239</v>
      </c>
      <c r="B14" s="569">
        <v>0</v>
      </c>
      <c r="C14" s="571">
        <v>0</v>
      </c>
      <c r="D14" s="571">
        <v>0</v>
      </c>
      <c r="E14" s="569">
        <v>0</v>
      </c>
      <c r="F14" s="569">
        <v>0</v>
      </c>
      <c r="G14" s="569">
        <v>0</v>
      </c>
      <c r="H14" s="569">
        <v>0</v>
      </c>
      <c r="I14" s="571">
        <v>0</v>
      </c>
      <c r="J14" s="944">
        <v>0</v>
      </c>
      <c r="K14" s="688">
        <v>0</v>
      </c>
      <c r="L14" s="689">
        <v>0</v>
      </c>
      <c r="M14" s="689">
        <v>0</v>
      </c>
      <c r="N14" s="688">
        <v>0</v>
      </c>
      <c r="O14" s="688">
        <v>0</v>
      </c>
      <c r="P14" s="688">
        <v>0</v>
      </c>
      <c r="Q14" s="688">
        <v>0</v>
      </c>
      <c r="R14" s="575">
        <v>0</v>
      </c>
      <c r="S14" s="683">
        <v>0</v>
      </c>
      <c r="T14" s="690" t="s">
        <v>231</v>
      </c>
      <c r="V14" s="539"/>
      <c r="W14" s="539"/>
      <c r="X14" s="539"/>
      <c r="Y14" s="539"/>
    </row>
    <row r="15" spans="1:25" ht="12" customHeight="1">
      <c r="A15" s="683" t="s">
        <v>240</v>
      </c>
      <c r="B15" s="569">
        <v>0</v>
      </c>
      <c r="C15" s="571">
        <v>0</v>
      </c>
      <c r="D15" s="571">
        <v>0</v>
      </c>
      <c r="E15" s="569">
        <v>0</v>
      </c>
      <c r="F15" s="569">
        <v>0</v>
      </c>
      <c r="G15" s="569">
        <v>0</v>
      </c>
      <c r="H15" s="569">
        <v>0</v>
      </c>
      <c r="I15" s="578">
        <v>0</v>
      </c>
      <c r="J15" s="961">
        <v>0</v>
      </c>
      <c r="K15" s="688">
        <v>0</v>
      </c>
      <c r="L15" s="689">
        <v>0</v>
      </c>
      <c r="M15" s="689">
        <v>0</v>
      </c>
      <c r="N15" s="688">
        <v>0</v>
      </c>
      <c r="O15" s="688">
        <v>0</v>
      </c>
      <c r="P15" s="688">
        <v>0</v>
      </c>
      <c r="Q15" s="688">
        <v>0</v>
      </c>
      <c r="R15" s="561">
        <v>0</v>
      </c>
      <c r="S15" s="831">
        <v>0</v>
      </c>
      <c r="T15" s="690" t="s">
        <v>231</v>
      </c>
      <c r="V15" s="539"/>
      <c r="W15" s="539"/>
      <c r="X15" s="539"/>
      <c r="Y15" s="539"/>
    </row>
    <row r="16" spans="1:25" ht="12" customHeight="1">
      <c r="A16" s="683" t="s">
        <v>241</v>
      </c>
      <c r="B16" s="569">
        <v>150</v>
      </c>
      <c r="C16" s="571">
        <v>33.8</v>
      </c>
      <c r="D16" s="571">
        <v>0</v>
      </c>
      <c r="E16" s="569">
        <v>0</v>
      </c>
      <c r="F16" s="569">
        <v>0</v>
      </c>
      <c r="G16" s="569">
        <v>0.7</v>
      </c>
      <c r="H16" s="569">
        <v>1.5</v>
      </c>
      <c r="I16" s="571">
        <v>81.5</v>
      </c>
      <c r="J16" s="944">
        <v>89.7</v>
      </c>
      <c r="K16" s="688">
        <v>2</v>
      </c>
      <c r="L16" s="689">
        <v>2</v>
      </c>
      <c r="M16" s="689">
        <v>0</v>
      </c>
      <c r="N16" s="688">
        <v>0</v>
      </c>
      <c r="O16" s="688">
        <v>0</v>
      </c>
      <c r="P16" s="688">
        <v>2</v>
      </c>
      <c r="Q16" s="688">
        <v>2</v>
      </c>
      <c r="R16" s="575">
        <v>2</v>
      </c>
      <c r="S16" s="683">
        <v>4</v>
      </c>
      <c r="T16" s="690" t="s">
        <v>242</v>
      </c>
      <c r="V16" s="539"/>
      <c r="W16" s="539"/>
      <c r="X16" s="539"/>
      <c r="Y16" s="539"/>
    </row>
    <row r="17" spans="1:25" ht="12" customHeight="1">
      <c r="A17" s="683" t="s">
        <v>243</v>
      </c>
      <c r="B17" s="569">
        <v>110</v>
      </c>
      <c r="C17" s="571">
        <v>90</v>
      </c>
      <c r="D17" s="571">
        <v>36.5</v>
      </c>
      <c r="E17" s="569">
        <v>42</v>
      </c>
      <c r="F17" s="569">
        <v>51</v>
      </c>
      <c r="G17" s="569">
        <v>49.5</v>
      </c>
      <c r="H17" s="569">
        <v>37.7</v>
      </c>
      <c r="I17" s="578">
        <v>62.2</v>
      </c>
      <c r="J17" s="961">
        <v>62</v>
      </c>
      <c r="K17" s="688">
        <v>7</v>
      </c>
      <c r="L17" s="689">
        <v>6</v>
      </c>
      <c r="M17" s="689">
        <v>7</v>
      </c>
      <c r="N17" s="688">
        <v>6</v>
      </c>
      <c r="O17" s="688">
        <v>5</v>
      </c>
      <c r="P17" s="688">
        <v>5</v>
      </c>
      <c r="Q17" s="688">
        <v>5</v>
      </c>
      <c r="R17" s="561">
        <v>5</v>
      </c>
      <c r="S17" s="831">
        <v>5</v>
      </c>
      <c r="T17" s="690" t="s">
        <v>188</v>
      </c>
      <c r="V17" s="539"/>
      <c r="W17" s="539"/>
      <c r="X17" s="539"/>
      <c r="Y17" s="539"/>
    </row>
    <row r="18" spans="1:25" ht="12" customHeight="1">
      <c r="A18" s="683" t="s">
        <v>244</v>
      </c>
      <c r="B18" s="569">
        <v>46.9</v>
      </c>
      <c r="C18" s="571">
        <v>85</v>
      </c>
      <c r="D18" s="571">
        <v>60.1</v>
      </c>
      <c r="E18" s="569">
        <v>92.4</v>
      </c>
      <c r="F18" s="569">
        <v>65.2</v>
      </c>
      <c r="G18" s="569">
        <v>103</v>
      </c>
      <c r="H18" s="569">
        <v>110.5</v>
      </c>
      <c r="I18" s="571">
        <v>129.5</v>
      </c>
      <c r="J18" s="944">
        <v>129.8</v>
      </c>
      <c r="K18" s="688">
        <v>16</v>
      </c>
      <c r="L18" s="689">
        <v>3</v>
      </c>
      <c r="M18" s="689">
        <v>4</v>
      </c>
      <c r="N18" s="688">
        <v>4</v>
      </c>
      <c r="O18" s="688">
        <v>15</v>
      </c>
      <c r="P18" s="688">
        <v>15</v>
      </c>
      <c r="Q18" s="688">
        <v>15</v>
      </c>
      <c r="R18" s="575">
        <v>16</v>
      </c>
      <c r="S18" s="683">
        <v>20</v>
      </c>
      <c r="T18" s="690" t="s">
        <v>188</v>
      </c>
      <c r="V18" s="539"/>
      <c r="W18" s="539"/>
      <c r="X18" s="539"/>
      <c r="Y18" s="539"/>
    </row>
    <row r="19" spans="1:25" ht="12" customHeight="1">
      <c r="A19" s="683" t="s">
        <v>245</v>
      </c>
      <c r="B19" s="569">
        <v>0</v>
      </c>
      <c r="C19" s="569">
        <v>0</v>
      </c>
      <c r="D19" s="577">
        <v>0</v>
      </c>
      <c r="E19" s="589">
        <v>0</v>
      </c>
      <c r="F19" s="589">
        <v>0</v>
      </c>
      <c r="G19" s="589">
        <v>0</v>
      </c>
      <c r="H19" s="589">
        <v>0</v>
      </c>
      <c r="I19" s="578">
        <v>0</v>
      </c>
      <c r="J19" s="961">
        <v>0</v>
      </c>
      <c r="K19" s="688">
        <v>0</v>
      </c>
      <c r="L19" s="689">
        <v>0</v>
      </c>
      <c r="M19" s="689">
        <v>0</v>
      </c>
      <c r="N19" s="688">
        <v>0</v>
      </c>
      <c r="O19" s="688">
        <v>0</v>
      </c>
      <c r="P19" s="688">
        <v>0</v>
      </c>
      <c r="Q19" s="688">
        <v>0</v>
      </c>
      <c r="R19" s="561">
        <v>0</v>
      </c>
      <c r="S19" s="831">
        <v>0</v>
      </c>
      <c r="T19" s="690" t="s">
        <v>231</v>
      </c>
      <c r="V19" s="539"/>
      <c r="W19" s="539"/>
      <c r="X19" s="539"/>
      <c r="Y19" s="539"/>
    </row>
    <row r="20" spans="1:25" ht="12" customHeight="1">
      <c r="A20" s="683" t="s">
        <v>246</v>
      </c>
      <c r="B20" s="569">
        <v>0.5</v>
      </c>
      <c r="C20" s="571">
        <v>1</v>
      </c>
      <c r="D20" s="571">
        <v>0.9</v>
      </c>
      <c r="E20" s="569">
        <v>0.1</v>
      </c>
      <c r="F20" s="569">
        <v>0.4</v>
      </c>
      <c r="G20" s="569">
        <v>0.1</v>
      </c>
      <c r="H20" s="569">
        <v>0.1</v>
      </c>
      <c r="I20" s="571">
        <v>0</v>
      </c>
      <c r="J20" s="944">
        <v>0</v>
      </c>
      <c r="K20" s="688">
        <v>5</v>
      </c>
      <c r="L20" s="689">
        <v>5</v>
      </c>
      <c r="M20" s="689">
        <v>4</v>
      </c>
      <c r="N20" s="688">
        <v>4</v>
      </c>
      <c r="O20" s="688">
        <v>4</v>
      </c>
      <c r="P20" s="688">
        <v>4</v>
      </c>
      <c r="Q20" s="688">
        <v>4</v>
      </c>
      <c r="R20" s="575">
        <v>3</v>
      </c>
      <c r="S20" s="683">
        <v>0</v>
      </c>
      <c r="T20" s="690" t="s">
        <v>203</v>
      </c>
      <c r="V20" s="539"/>
      <c r="W20" s="539"/>
      <c r="X20" s="539"/>
      <c r="Y20" s="539"/>
    </row>
    <row r="21" spans="1:25" ht="12" customHeight="1">
      <c r="A21" s="683" t="s">
        <v>247</v>
      </c>
      <c r="B21" s="569">
        <v>0</v>
      </c>
      <c r="C21" s="571">
        <v>0</v>
      </c>
      <c r="D21" s="571">
        <v>0</v>
      </c>
      <c r="E21" s="569">
        <v>0</v>
      </c>
      <c r="F21" s="569">
        <v>0</v>
      </c>
      <c r="G21" s="569">
        <v>0</v>
      </c>
      <c r="H21" s="569">
        <v>0</v>
      </c>
      <c r="I21" s="578">
        <v>0</v>
      </c>
      <c r="J21" s="961">
        <v>0</v>
      </c>
      <c r="K21" s="688">
        <v>0</v>
      </c>
      <c r="L21" s="689">
        <v>0</v>
      </c>
      <c r="M21" s="689">
        <v>0</v>
      </c>
      <c r="N21" s="688">
        <v>0</v>
      </c>
      <c r="O21" s="688">
        <v>0</v>
      </c>
      <c r="P21" s="688">
        <v>0</v>
      </c>
      <c r="Q21" s="688">
        <v>0</v>
      </c>
      <c r="R21" s="561">
        <v>0</v>
      </c>
      <c r="S21" s="831">
        <v>0</v>
      </c>
      <c r="T21" s="690" t="s">
        <v>248</v>
      </c>
      <c r="V21" s="539"/>
      <c r="W21" s="539"/>
      <c r="X21" s="539"/>
      <c r="Y21" s="539"/>
    </row>
    <row r="22" spans="1:25" ht="12" customHeight="1">
      <c r="A22" s="683" t="s">
        <v>249</v>
      </c>
      <c r="B22" s="569">
        <v>19.6</v>
      </c>
      <c r="C22" s="571">
        <v>23.5</v>
      </c>
      <c r="D22" s="571">
        <v>22</v>
      </c>
      <c r="E22" s="569">
        <v>0</v>
      </c>
      <c r="F22" s="569">
        <v>0</v>
      </c>
      <c r="G22" s="569">
        <v>7.9</v>
      </c>
      <c r="H22" s="569">
        <v>3.5</v>
      </c>
      <c r="I22" s="571">
        <v>1.9</v>
      </c>
      <c r="J22" s="944">
        <v>0</v>
      </c>
      <c r="K22" s="688">
        <v>22</v>
      </c>
      <c r="L22" s="689">
        <v>22</v>
      </c>
      <c r="M22" s="689">
        <v>22</v>
      </c>
      <c r="N22" s="688">
        <v>0</v>
      </c>
      <c r="O22" s="688">
        <v>0</v>
      </c>
      <c r="P22" s="688">
        <v>1</v>
      </c>
      <c r="Q22" s="688">
        <v>1</v>
      </c>
      <c r="R22" s="575">
        <v>1</v>
      </c>
      <c r="S22" s="683">
        <v>0</v>
      </c>
      <c r="T22" s="690" t="s">
        <v>250</v>
      </c>
      <c r="V22" s="539"/>
      <c r="W22" s="539"/>
      <c r="X22" s="539"/>
      <c r="Y22" s="539"/>
    </row>
    <row r="23" spans="1:25" ht="12" customHeight="1">
      <c r="A23" s="683" t="s">
        <v>251</v>
      </c>
      <c r="B23" s="569">
        <v>39.9</v>
      </c>
      <c r="C23" s="571">
        <v>34</v>
      </c>
      <c r="D23" s="571">
        <v>27</v>
      </c>
      <c r="E23" s="569">
        <v>23</v>
      </c>
      <c r="F23" s="569">
        <v>24</v>
      </c>
      <c r="G23" s="569">
        <v>25</v>
      </c>
      <c r="H23" s="569">
        <v>29</v>
      </c>
      <c r="I23" s="578">
        <v>74.7</v>
      </c>
      <c r="J23" s="961">
        <v>49.5</v>
      </c>
      <c r="K23" s="688">
        <v>14</v>
      </c>
      <c r="L23" s="689">
        <v>14</v>
      </c>
      <c r="M23" s="689">
        <v>12</v>
      </c>
      <c r="N23" s="688">
        <v>12</v>
      </c>
      <c r="O23" s="688">
        <v>12</v>
      </c>
      <c r="P23" s="688">
        <v>12</v>
      </c>
      <c r="Q23" s="688">
        <v>12</v>
      </c>
      <c r="R23" s="561">
        <v>12</v>
      </c>
      <c r="S23" s="831">
        <v>11</v>
      </c>
      <c r="T23" s="690" t="s">
        <v>231</v>
      </c>
      <c r="V23" s="539"/>
      <c r="W23" s="539"/>
      <c r="X23" s="539"/>
      <c r="Y23" s="539"/>
    </row>
    <row r="24" spans="1:25" ht="12" customHeight="1">
      <c r="A24" s="683" t="s">
        <v>252</v>
      </c>
      <c r="B24" s="569">
        <v>38.2</v>
      </c>
      <c r="C24" s="571">
        <v>50.8</v>
      </c>
      <c r="D24" s="571">
        <v>45</v>
      </c>
      <c r="E24" s="569">
        <v>52.8</v>
      </c>
      <c r="F24" s="569">
        <v>40.7</v>
      </c>
      <c r="G24" s="569">
        <v>51</v>
      </c>
      <c r="H24" s="569">
        <v>45.2</v>
      </c>
      <c r="I24" s="571">
        <v>40.7</v>
      </c>
      <c r="J24" s="944">
        <v>53.6</v>
      </c>
      <c r="K24" s="688">
        <v>31</v>
      </c>
      <c r="L24" s="689">
        <v>26</v>
      </c>
      <c r="M24" s="689">
        <v>18</v>
      </c>
      <c r="N24" s="688">
        <v>19</v>
      </c>
      <c r="O24" s="688">
        <v>10</v>
      </c>
      <c r="P24" s="688">
        <v>20</v>
      </c>
      <c r="Q24" s="688">
        <v>20</v>
      </c>
      <c r="R24" s="575">
        <v>18</v>
      </c>
      <c r="S24" s="683">
        <v>16</v>
      </c>
      <c r="T24" s="690" t="s">
        <v>231</v>
      </c>
      <c r="V24" s="539"/>
      <c r="W24" s="539"/>
      <c r="X24" s="539"/>
      <c r="Y24" s="539"/>
    </row>
    <row r="25" spans="1:25" ht="12" customHeight="1">
      <c r="A25" s="683" t="s">
        <v>253</v>
      </c>
      <c r="B25" s="569">
        <v>283.7</v>
      </c>
      <c r="C25" s="571">
        <v>114.3</v>
      </c>
      <c r="D25" s="571">
        <v>42.4</v>
      </c>
      <c r="E25" s="569">
        <v>28.1</v>
      </c>
      <c r="F25" s="569">
        <v>52.8</v>
      </c>
      <c r="G25" s="569">
        <v>58.3</v>
      </c>
      <c r="H25" s="569">
        <v>40.7</v>
      </c>
      <c r="I25" s="578">
        <v>67.3</v>
      </c>
      <c r="J25" s="961">
        <v>116.9</v>
      </c>
      <c r="K25" s="688">
        <v>29</v>
      </c>
      <c r="L25" s="689">
        <v>27</v>
      </c>
      <c r="M25" s="689">
        <v>18</v>
      </c>
      <c r="N25" s="688">
        <v>18</v>
      </c>
      <c r="O25" s="688">
        <v>19</v>
      </c>
      <c r="P25" s="688">
        <v>19</v>
      </c>
      <c r="Q25" s="688">
        <v>18</v>
      </c>
      <c r="R25" s="561">
        <v>14</v>
      </c>
      <c r="S25" s="831">
        <v>14</v>
      </c>
      <c r="T25" s="690" t="s">
        <v>254</v>
      </c>
      <c r="V25" s="539"/>
      <c r="W25" s="539"/>
      <c r="X25" s="539"/>
      <c r="Y25" s="539"/>
    </row>
    <row r="26" spans="1:25" ht="12" customHeight="1">
      <c r="A26" s="683" t="s">
        <v>255</v>
      </c>
      <c r="B26" s="569">
        <v>2</v>
      </c>
      <c r="C26" s="571">
        <v>2.5</v>
      </c>
      <c r="D26" s="571">
        <v>0.2</v>
      </c>
      <c r="E26" s="569">
        <v>19.3</v>
      </c>
      <c r="F26" s="569">
        <v>9.8</v>
      </c>
      <c r="G26" s="569">
        <v>28.3</v>
      </c>
      <c r="H26" s="569">
        <v>38.4</v>
      </c>
      <c r="I26" s="571">
        <v>29.8</v>
      </c>
      <c r="J26" s="944">
        <v>17.2</v>
      </c>
      <c r="K26" s="688">
        <v>5</v>
      </c>
      <c r="L26" s="689">
        <v>4</v>
      </c>
      <c r="M26" s="689">
        <v>0</v>
      </c>
      <c r="N26" s="688">
        <v>0</v>
      </c>
      <c r="O26" s="688">
        <v>0</v>
      </c>
      <c r="P26" s="688">
        <v>5</v>
      </c>
      <c r="Q26" s="688">
        <v>5</v>
      </c>
      <c r="R26" s="575">
        <v>5</v>
      </c>
      <c r="S26" s="683">
        <v>12</v>
      </c>
      <c r="T26" s="690" t="s">
        <v>231</v>
      </c>
      <c r="V26" s="539"/>
      <c r="W26" s="539"/>
      <c r="X26" s="539"/>
      <c r="Y26" s="539"/>
    </row>
    <row r="27" spans="1:25" ht="12" customHeight="1">
      <c r="A27" s="683" t="s">
        <v>256</v>
      </c>
      <c r="B27" s="569">
        <v>0</v>
      </c>
      <c r="C27" s="571">
        <v>0</v>
      </c>
      <c r="D27" s="571">
        <v>0</v>
      </c>
      <c r="E27" s="569">
        <v>0</v>
      </c>
      <c r="F27" s="569">
        <v>0</v>
      </c>
      <c r="G27" s="569">
        <v>0</v>
      </c>
      <c r="H27" s="569">
        <v>0</v>
      </c>
      <c r="I27" s="578">
        <v>0</v>
      </c>
      <c r="J27" s="961">
        <v>0</v>
      </c>
      <c r="K27" s="688">
        <v>0</v>
      </c>
      <c r="L27" s="689">
        <v>0</v>
      </c>
      <c r="M27" s="689">
        <v>0</v>
      </c>
      <c r="N27" s="688">
        <v>0</v>
      </c>
      <c r="O27" s="688">
        <v>0</v>
      </c>
      <c r="P27" s="688">
        <v>0</v>
      </c>
      <c r="Q27" s="688">
        <v>0</v>
      </c>
      <c r="R27" s="561">
        <v>0</v>
      </c>
      <c r="S27" s="831">
        <v>0</v>
      </c>
      <c r="T27" s="690" t="s">
        <v>242</v>
      </c>
      <c r="V27" s="539"/>
      <c r="W27" s="539"/>
      <c r="X27" s="539"/>
      <c r="Y27" s="539"/>
    </row>
    <row r="28" spans="1:25" ht="12" customHeight="1">
      <c r="A28" s="683" t="s">
        <v>257</v>
      </c>
      <c r="B28" s="569">
        <v>2.4</v>
      </c>
      <c r="C28" s="571">
        <v>9.7</v>
      </c>
      <c r="D28" s="571">
        <v>16.4</v>
      </c>
      <c r="E28" s="569">
        <v>12.2</v>
      </c>
      <c r="F28" s="569">
        <v>13.2</v>
      </c>
      <c r="G28" s="569">
        <v>16.5</v>
      </c>
      <c r="H28" s="569">
        <v>13.8</v>
      </c>
      <c r="I28" s="571">
        <v>12.8</v>
      </c>
      <c r="J28" s="944">
        <v>10</v>
      </c>
      <c r="K28" s="688">
        <v>7</v>
      </c>
      <c r="L28" s="689">
        <v>7</v>
      </c>
      <c r="M28" s="689">
        <v>10</v>
      </c>
      <c r="N28" s="688">
        <v>10</v>
      </c>
      <c r="O28" s="688">
        <v>10</v>
      </c>
      <c r="P28" s="688">
        <v>11</v>
      </c>
      <c r="Q28" s="688">
        <v>11</v>
      </c>
      <c r="R28" s="575">
        <v>11</v>
      </c>
      <c r="S28" s="683">
        <v>11</v>
      </c>
      <c r="T28" s="690" t="s">
        <v>196</v>
      </c>
      <c r="V28" s="539"/>
      <c r="W28" s="539"/>
      <c r="X28" s="539"/>
      <c r="Y28" s="539"/>
    </row>
    <row r="29" spans="1:25" ht="12" customHeight="1">
      <c r="A29" s="683" t="s">
        <v>258</v>
      </c>
      <c r="B29" s="569">
        <v>0</v>
      </c>
      <c r="C29" s="571">
        <v>0</v>
      </c>
      <c r="D29" s="571">
        <v>0</v>
      </c>
      <c r="E29" s="569">
        <v>0</v>
      </c>
      <c r="F29" s="569">
        <v>0</v>
      </c>
      <c r="G29" s="569">
        <v>0</v>
      </c>
      <c r="H29" s="569">
        <v>0</v>
      </c>
      <c r="I29" s="578">
        <v>0</v>
      </c>
      <c r="J29" s="961">
        <v>0</v>
      </c>
      <c r="K29" s="688">
        <v>0</v>
      </c>
      <c r="L29" s="689">
        <v>0</v>
      </c>
      <c r="M29" s="689">
        <v>0</v>
      </c>
      <c r="N29" s="688">
        <v>0</v>
      </c>
      <c r="O29" s="688">
        <v>0</v>
      </c>
      <c r="P29" s="688">
        <v>0</v>
      </c>
      <c r="Q29" s="688">
        <v>0</v>
      </c>
      <c r="R29" s="561">
        <v>0</v>
      </c>
      <c r="S29" s="831">
        <v>0</v>
      </c>
      <c r="T29" s="690"/>
      <c r="V29" s="539"/>
      <c r="W29" s="539"/>
      <c r="X29" s="539"/>
      <c r="Y29" s="539"/>
    </row>
    <row r="30" spans="1:25" ht="12" customHeight="1">
      <c r="A30" s="683" t="s">
        <v>259</v>
      </c>
      <c r="B30" s="569">
        <v>30.5</v>
      </c>
      <c r="C30" s="571">
        <v>26.4</v>
      </c>
      <c r="D30" s="571">
        <v>7.9</v>
      </c>
      <c r="E30" s="569">
        <v>19.3</v>
      </c>
      <c r="F30" s="569">
        <v>8.6</v>
      </c>
      <c r="G30" s="569">
        <v>15.6</v>
      </c>
      <c r="H30" s="569">
        <v>13.7</v>
      </c>
      <c r="I30" s="571">
        <v>6.3</v>
      </c>
      <c r="J30" s="944">
        <v>42.1</v>
      </c>
      <c r="K30" s="688">
        <v>22</v>
      </c>
      <c r="L30" s="689">
        <v>22</v>
      </c>
      <c r="M30" s="689">
        <v>17</v>
      </c>
      <c r="N30" s="688">
        <v>16</v>
      </c>
      <c r="O30" s="688">
        <v>10</v>
      </c>
      <c r="P30" s="688">
        <v>10</v>
      </c>
      <c r="Q30" s="688">
        <v>8</v>
      </c>
      <c r="R30" s="575">
        <v>8</v>
      </c>
      <c r="S30" s="683">
        <v>8</v>
      </c>
      <c r="T30" s="690" t="s">
        <v>188</v>
      </c>
      <c r="V30" s="539"/>
      <c r="W30" s="539"/>
      <c r="X30" s="539"/>
      <c r="Y30" s="539"/>
    </row>
    <row r="31" spans="1:25" ht="12" customHeight="1">
      <c r="A31" s="683" t="s">
        <v>260</v>
      </c>
      <c r="B31" s="569">
        <v>12.7</v>
      </c>
      <c r="C31" s="571">
        <v>0</v>
      </c>
      <c r="D31" s="571">
        <v>0</v>
      </c>
      <c r="E31" s="569">
        <v>0</v>
      </c>
      <c r="F31" s="569">
        <v>0</v>
      </c>
      <c r="G31" s="569">
        <v>0</v>
      </c>
      <c r="H31" s="569">
        <v>1</v>
      </c>
      <c r="I31" s="578">
        <v>32.4</v>
      </c>
      <c r="J31" s="961">
        <v>56.5</v>
      </c>
      <c r="K31" s="688">
        <v>4</v>
      </c>
      <c r="L31" s="689">
        <v>0</v>
      </c>
      <c r="M31" s="689">
        <v>0</v>
      </c>
      <c r="N31" s="688">
        <v>0</v>
      </c>
      <c r="O31" s="688">
        <v>0</v>
      </c>
      <c r="P31" s="688">
        <v>0</v>
      </c>
      <c r="Q31" s="688">
        <v>4</v>
      </c>
      <c r="R31" s="561">
        <v>4</v>
      </c>
      <c r="S31" s="831">
        <v>10</v>
      </c>
      <c r="T31" s="690" t="s">
        <v>203</v>
      </c>
      <c r="V31" s="539"/>
      <c r="W31" s="539"/>
      <c r="X31" s="539"/>
      <c r="Y31" s="539"/>
    </row>
    <row r="32" spans="1:25" ht="12" customHeight="1">
      <c r="A32" s="832" t="s">
        <v>261</v>
      </c>
      <c r="B32" s="593">
        <v>12</v>
      </c>
      <c r="C32" s="833">
        <v>8.9</v>
      </c>
      <c r="D32" s="571">
        <v>19.6</v>
      </c>
      <c r="E32" s="593">
        <v>9.7</v>
      </c>
      <c r="F32" s="593">
        <v>17.5</v>
      </c>
      <c r="G32" s="593">
        <v>10.27</v>
      </c>
      <c r="H32" s="593">
        <v>13</v>
      </c>
      <c r="I32" s="571">
        <v>6.6</v>
      </c>
      <c r="J32" s="944">
        <v>18.9</v>
      </c>
      <c r="K32" s="720">
        <v>5</v>
      </c>
      <c r="L32" s="721">
        <v>5</v>
      </c>
      <c r="M32" s="689">
        <v>5</v>
      </c>
      <c r="N32" s="720">
        <v>5</v>
      </c>
      <c r="O32" s="720">
        <v>5</v>
      </c>
      <c r="P32" s="720">
        <v>5</v>
      </c>
      <c r="Q32" s="720">
        <v>5</v>
      </c>
      <c r="R32" s="575">
        <v>5</v>
      </c>
      <c r="S32" s="683">
        <v>5</v>
      </c>
      <c r="T32" s="835" t="s">
        <v>188</v>
      </c>
      <c r="V32" s="539"/>
      <c r="W32" s="539"/>
      <c r="X32" s="539"/>
      <c r="Y32" s="539"/>
    </row>
    <row r="33" spans="1:25" ht="12" customHeight="1">
      <c r="A33" s="683" t="s">
        <v>262</v>
      </c>
      <c r="B33" s="569">
        <v>0</v>
      </c>
      <c r="C33" s="571">
        <v>23.3</v>
      </c>
      <c r="D33" s="571">
        <v>22.5</v>
      </c>
      <c r="E33" s="569">
        <v>8.9</v>
      </c>
      <c r="F33" s="569">
        <v>23.2</v>
      </c>
      <c r="G33" s="569">
        <v>44.99</v>
      </c>
      <c r="H33" s="569">
        <v>25</v>
      </c>
      <c r="I33" s="578">
        <v>18.4</v>
      </c>
      <c r="J33" s="961">
        <v>29.3</v>
      </c>
      <c r="K33" s="688">
        <v>0</v>
      </c>
      <c r="L33" s="689">
        <v>4</v>
      </c>
      <c r="M33" s="689">
        <v>4</v>
      </c>
      <c r="N33" s="688">
        <v>4</v>
      </c>
      <c r="O33" s="688">
        <v>5</v>
      </c>
      <c r="P33" s="688">
        <v>5</v>
      </c>
      <c r="Q33" s="688">
        <v>5</v>
      </c>
      <c r="R33" s="561">
        <v>5</v>
      </c>
      <c r="S33" s="831">
        <v>5</v>
      </c>
      <c r="T33" s="690" t="s">
        <v>188</v>
      </c>
      <c r="V33" s="539"/>
      <c r="W33" s="539"/>
      <c r="X33" s="539"/>
      <c r="Y33" s="539"/>
    </row>
    <row r="34" spans="1:25" ht="12" customHeight="1">
      <c r="A34" s="683" t="s">
        <v>263</v>
      </c>
      <c r="B34" s="569"/>
      <c r="C34" s="571"/>
      <c r="D34" s="571"/>
      <c r="E34" s="569"/>
      <c r="F34" s="569"/>
      <c r="G34" s="569"/>
      <c r="H34" s="569">
        <v>4</v>
      </c>
      <c r="I34" s="571">
        <v>8.3</v>
      </c>
      <c r="J34" s="944">
        <v>8.4</v>
      </c>
      <c r="K34" s="688"/>
      <c r="L34" s="689"/>
      <c r="M34" s="689"/>
      <c r="N34" s="688"/>
      <c r="O34" s="688"/>
      <c r="P34" s="688"/>
      <c r="Q34" s="688">
        <v>4</v>
      </c>
      <c r="R34" s="575">
        <v>8</v>
      </c>
      <c r="S34" s="683">
        <v>9</v>
      </c>
      <c r="T34" s="690" t="s">
        <v>231</v>
      </c>
      <c r="V34" s="539"/>
      <c r="W34" s="539"/>
      <c r="X34" s="539"/>
      <c r="Y34" s="539"/>
    </row>
    <row r="35" spans="1:25" ht="12" customHeight="1">
      <c r="A35" s="683" t="s">
        <v>264</v>
      </c>
      <c r="B35" s="569">
        <v>37.8</v>
      </c>
      <c r="C35" s="571">
        <v>26.5</v>
      </c>
      <c r="D35" s="571">
        <v>18.1</v>
      </c>
      <c r="E35" s="569">
        <v>20.4</v>
      </c>
      <c r="F35" s="569">
        <v>51.5</v>
      </c>
      <c r="G35" s="569">
        <v>21.6</v>
      </c>
      <c r="H35" s="569">
        <v>22.9</v>
      </c>
      <c r="I35" s="578">
        <v>38.3</v>
      </c>
      <c r="J35" s="961">
        <v>48.9</v>
      </c>
      <c r="K35" s="688">
        <v>24</v>
      </c>
      <c r="L35" s="689">
        <v>22</v>
      </c>
      <c r="M35" s="689">
        <v>10</v>
      </c>
      <c r="N35" s="688">
        <v>12</v>
      </c>
      <c r="O35" s="688">
        <v>9</v>
      </c>
      <c r="P35" s="688">
        <v>8</v>
      </c>
      <c r="Q35" s="688">
        <v>10</v>
      </c>
      <c r="R35" s="561">
        <v>13</v>
      </c>
      <c r="S35" s="831">
        <v>13</v>
      </c>
      <c r="T35" s="690" t="s">
        <v>231</v>
      </c>
      <c r="V35" s="539"/>
      <c r="W35" s="539"/>
      <c r="X35" s="539"/>
      <c r="Y35" s="539"/>
    </row>
    <row r="36" spans="1:25" ht="12" customHeight="1">
      <c r="A36" s="683" t="s">
        <v>265</v>
      </c>
      <c r="B36" s="569">
        <v>0</v>
      </c>
      <c r="C36" s="571">
        <v>1</v>
      </c>
      <c r="D36" s="571">
        <v>0</v>
      </c>
      <c r="E36" s="569">
        <v>0</v>
      </c>
      <c r="F36" s="569">
        <v>0</v>
      </c>
      <c r="G36" s="569">
        <v>0.4</v>
      </c>
      <c r="H36" s="569">
        <v>0</v>
      </c>
      <c r="I36" s="571">
        <v>0</v>
      </c>
      <c r="J36" s="944">
        <v>0</v>
      </c>
      <c r="K36" s="688">
        <v>0</v>
      </c>
      <c r="L36" s="689">
        <v>4</v>
      </c>
      <c r="M36" s="689">
        <v>0</v>
      </c>
      <c r="N36" s="688">
        <v>0</v>
      </c>
      <c r="O36" s="688">
        <v>0</v>
      </c>
      <c r="P36" s="688">
        <v>6</v>
      </c>
      <c r="Q36" s="688">
        <v>0</v>
      </c>
      <c r="R36" s="575">
        <v>0</v>
      </c>
      <c r="S36" s="683">
        <v>2</v>
      </c>
      <c r="T36" s="690" t="s">
        <v>231</v>
      </c>
      <c r="V36" s="539"/>
      <c r="W36" s="539"/>
      <c r="X36" s="539"/>
      <c r="Y36" s="539"/>
    </row>
    <row r="37" spans="1:25" ht="12" customHeight="1">
      <c r="A37" s="683" t="s">
        <v>266</v>
      </c>
      <c r="B37" s="569">
        <v>9.2</v>
      </c>
      <c r="C37" s="571">
        <v>11.3</v>
      </c>
      <c r="D37" s="571">
        <v>9.8</v>
      </c>
      <c r="E37" s="569">
        <v>10.7</v>
      </c>
      <c r="F37" s="569">
        <v>10.5</v>
      </c>
      <c r="G37" s="569">
        <v>10</v>
      </c>
      <c r="H37" s="569">
        <v>9.4</v>
      </c>
      <c r="I37" s="578">
        <v>11.5</v>
      </c>
      <c r="J37" s="961">
        <v>32</v>
      </c>
      <c r="K37" s="688">
        <v>9</v>
      </c>
      <c r="L37" s="689">
        <v>8</v>
      </c>
      <c r="M37" s="689">
        <v>7</v>
      </c>
      <c r="N37" s="688">
        <v>7</v>
      </c>
      <c r="O37" s="688">
        <v>7</v>
      </c>
      <c r="P37" s="688">
        <v>7</v>
      </c>
      <c r="Q37" s="688">
        <v>6</v>
      </c>
      <c r="R37" s="561">
        <v>5</v>
      </c>
      <c r="S37" s="831">
        <v>7</v>
      </c>
      <c r="T37" s="690" t="s">
        <v>229</v>
      </c>
      <c r="V37" s="539"/>
      <c r="W37" s="539"/>
      <c r="X37" s="539"/>
      <c r="Y37" s="539"/>
    </row>
    <row r="38" spans="1:25" ht="12" customHeight="1">
      <c r="A38" s="683" t="s">
        <v>267</v>
      </c>
      <c r="B38" s="569"/>
      <c r="C38" s="571"/>
      <c r="D38" s="571"/>
      <c r="E38" s="569"/>
      <c r="F38" s="569">
        <v>97</v>
      </c>
      <c r="G38" s="569">
        <v>10.5</v>
      </c>
      <c r="H38" s="569">
        <v>21</v>
      </c>
      <c r="I38" s="571">
        <v>0</v>
      </c>
      <c r="J38" s="944">
        <v>0</v>
      </c>
      <c r="K38" s="688"/>
      <c r="L38" s="689"/>
      <c r="M38" s="689"/>
      <c r="N38" s="688"/>
      <c r="O38" s="688">
        <v>5</v>
      </c>
      <c r="P38" s="688">
        <v>5</v>
      </c>
      <c r="Q38" s="688">
        <v>5</v>
      </c>
      <c r="R38" s="575">
        <v>0</v>
      </c>
      <c r="S38" s="683">
        <v>0</v>
      </c>
      <c r="T38" s="690" t="s">
        <v>234</v>
      </c>
      <c r="V38" s="539"/>
      <c r="W38" s="539"/>
      <c r="X38" s="539"/>
      <c r="Y38" s="539"/>
    </row>
    <row r="39" spans="1:25" ht="12" customHeight="1">
      <c r="A39" s="683" t="s">
        <v>268</v>
      </c>
      <c r="B39" s="569">
        <v>0</v>
      </c>
      <c r="C39" s="571">
        <v>0</v>
      </c>
      <c r="D39" s="571">
        <v>0</v>
      </c>
      <c r="E39" s="569">
        <v>0</v>
      </c>
      <c r="F39" s="569">
        <v>0</v>
      </c>
      <c r="G39" s="569">
        <v>0</v>
      </c>
      <c r="H39" s="569">
        <v>0</v>
      </c>
      <c r="I39" s="578">
        <v>0</v>
      </c>
      <c r="J39" s="961">
        <v>0</v>
      </c>
      <c r="K39" s="688">
        <v>0</v>
      </c>
      <c r="L39" s="689">
        <v>0</v>
      </c>
      <c r="M39" s="689">
        <v>0</v>
      </c>
      <c r="N39" s="688">
        <v>0</v>
      </c>
      <c r="O39" s="688">
        <v>0</v>
      </c>
      <c r="P39" s="688">
        <v>0</v>
      </c>
      <c r="Q39" s="688">
        <v>0</v>
      </c>
      <c r="R39" s="561">
        <v>0</v>
      </c>
      <c r="S39" s="831">
        <v>0</v>
      </c>
      <c r="T39" s="690" t="s">
        <v>231</v>
      </c>
      <c r="V39" s="539"/>
      <c r="W39" s="539"/>
      <c r="X39" s="539"/>
      <c r="Y39" s="539"/>
    </row>
    <row r="40" spans="1:25" ht="12" customHeight="1">
      <c r="A40" s="683" t="s">
        <v>269</v>
      </c>
      <c r="B40" s="569">
        <v>10.7</v>
      </c>
      <c r="C40" s="571">
        <v>38.3</v>
      </c>
      <c r="D40" s="571">
        <v>11.9</v>
      </c>
      <c r="E40" s="569">
        <v>47.1</v>
      </c>
      <c r="F40" s="569">
        <v>20.7</v>
      </c>
      <c r="G40" s="569">
        <v>33.5</v>
      </c>
      <c r="H40" s="569">
        <v>118</v>
      </c>
      <c r="I40" s="571">
        <v>11.1</v>
      </c>
      <c r="J40" s="944">
        <v>0</v>
      </c>
      <c r="K40" s="688">
        <v>21</v>
      </c>
      <c r="L40" s="689">
        <v>19</v>
      </c>
      <c r="M40" s="689">
        <v>10</v>
      </c>
      <c r="N40" s="688">
        <v>10</v>
      </c>
      <c r="O40" s="688">
        <v>16</v>
      </c>
      <c r="P40" s="688">
        <v>14</v>
      </c>
      <c r="Q40" s="688">
        <v>20</v>
      </c>
      <c r="R40" s="575">
        <v>13</v>
      </c>
      <c r="S40" s="683">
        <v>0</v>
      </c>
      <c r="T40" s="690" t="s">
        <v>231</v>
      </c>
      <c r="V40" s="539"/>
      <c r="W40" s="539"/>
      <c r="X40" s="539"/>
      <c r="Y40" s="539"/>
    </row>
    <row r="41" spans="1:25" ht="12" customHeight="1">
      <c r="A41" s="683" t="s">
        <v>270</v>
      </c>
      <c r="B41" s="569">
        <v>18.5</v>
      </c>
      <c r="C41" s="571">
        <v>20.2</v>
      </c>
      <c r="D41" s="571">
        <v>12.4</v>
      </c>
      <c r="E41" s="569">
        <v>7.7</v>
      </c>
      <c r="F41" s="569">
        <v>0</v>
      </c>
      <c r="G41" s="569">
        <v>0</v>
      </c>
      <c r="H41" s="569">
        <v>0</v>
      </c>
      <c r="I41" s="578">
        <v>0</v>
      </c>
      <c r="J41" s="961">
        <v>0</v>
      </c>
      <c r="K41" s="688">
        <v>7</v>
      </c>
      <c r="L41" s="689">
        <v>8</v>
      </c>
      <c r="M41" s="689">
        <v>8</v>
      </c>
      <c r="N41" s="688">
        <v>4</v>
      </c>
      <c r="O41" s="688">
        <v>0</v>
      </c>
      <c r="P41" s="688">
        <v>0</v>
      </c>
      <c r="Q41" s="688">
        <v>0</v>
      </c>
      <c r="R41" s="561">
        <v>0</v>
      </c>
      <c r="S41" s="831">
        <v>0</v>
      </c>
      <c r="T41" s="690" t="s">
        <v>229</v>
      </c>
      <c r="V41" s="539"/>
      <c r="W41" s="539"/>
      <c r="X41" s="539"/>
      <c r="Y41" s="539"/>
    </row>
    <row r="42" spans="1:25" ht="12" customHeight="1">
      <c r="A42" s="683" t="s">
        <v>271</v>
      </c>
      <c r="B42" s="569">
        <v>181.5</v>
      </c>
      <c r="C42" s="571">
        <v>296.7</v>
      </c>
      <c r="D42" s="571">
        <v>138.8</v>
      </c>
      <c r="E42" s="569">
        <v>120.3</v>
      </c>
      <c r="F42" s="569">
        <v>143.2</v>
      </c>
      <c r="G42" s="569">
        <v>137.6</v>
      </c>
      <c r="H42" s="569">
        <v>97.5</v>
      </c>
      <c r="I42" s="571">
        <v>156</v>
      </c>
      <c r="J42" s="944">
        <v>163.4</v>
      </c>
      <c r="K42" s="688">
        <v>49</v>
      </c>
      <c r="L42" s="689">
        <v>48</v>
      </c>
      <c r="M42" s="689">
        <v>43</v>
      </c>
      <c r="N42" s="688">
        <v>42</v>
      </c>
      <c r="O42" s="688">
        <v>40</v>
      </c>
      <c r="P42" s="688">
        <v>40</v>
      </c>
      <c r="Q42" s="688">
        <v>36</v>
      </c>
      <c r="R42" s="575">
        <v>31</v>
      </c>
      <c r="S42" s="683">
        <v>30</v>
      </c>
      <c r="T42" s="690" t="s">
        <v>250</v>
      </c>
      <c r="V42" s="539"/>
      <c r="W42" s="539"/>
      <c r="X42" s="539"/>
      <c r="Y42" s="539"/>
    </row>
    <row r="43" spans="1:25" ht="12" customHeight="1">
      <c r="A43" s="683" t="s">
        <v>272</v>
      </c>
      <c r="B43" s="569">
        <v>21.9</v>
      </c>
      <c r="C43" s="571">
        <v>23.7</v>
      </c>
      <c r="D43" s="571">
        <v>26</v>
      </c>
      <c r="E43" s="569">
        <v>92.7</v>
      </c>
      <c r="F43" s="569">
        <v>32.1</v>
      </c>
      <c r="G43" s="569">
        <v>43.5</v>
      </c>
      <c r="H43" s="569">
        <v>38.3</v>
      </c>
      <c r="I43" s="571">
        <v>39.7</v>
      </c>
      <c r="J43" s="944">
        <v>76</v>
      </c>
      <c r="K43" s="688">
        <v>9</v>
      </c>
      <c r="L43" s="689">
        <v>12</v>
      </c>
      <c r="M43" s="689">
        <v>12</v>
      </c>
      <c r="N43" s="688">
        <v>16</v>
      </c>
      <c r="O43" s="688">
        <v>13</v>
      </c>
      <c r="P43" s="688">
        <v>13</v>
      </c>
      <c r="Q43" s="688">
        <v>13</v>
      </c>
      <c r="R43" s="575">
        <v>13</v>
      </c>
      <c r="S43" s="683">
        <v>13</v>
      </c>
      <c r="T43" s="690" t="s">
        <v>229</v>
      </c>
      <c r="V43" s="539"/>
      <c r="W43" s="539"/>
      <c r="X43" s="539"/>
      <c r="Y43" s="539"/>
    </row>
    <row r="44" spans="1:25" ht="12" customHeight="1" thickBot="1">
      <c r="A44" s="819" t="s">
        <v>273</v>
      </c>
      <c r="B44" s="612">
        <v>204.6</v>
      </c>
      <c r="C44" s="614">
        <v>144.5</v>
      </c>
      <c r="D44" s="614">
        <v>0</v>
      </c>
      <c r="E44" s="612">
        <v>0</v>
      </c>
      <c r="F44" s="612">
        <v>0.7</v>
      </c>
      <c r="G44" s="612">
        <v>0.1</v>
      </c>
      <c r="H44" s="612">
        <v>0.1</v>
      </c>
      <c r="I44" s="962">
        <v>2.3</v>
      </c>
      <c r="J44" s="963">
        <v>112.8</v>
      </c>
      <c r="K44" s="695">
        <v>8</v>
      </c>
      <c r="L44" s="820">
        <v>8</v>
      </c>
      <c r="M44" s="820">
        <v>0</v>
      </c>
      <c r="N44" s="695">
        <v>0</v>
      </c>
      <c r="O44" s="695">
        <v>4</v>
      </c>
      <c r="P44" s="695">
        <v>6</v>
      </c>
      <c r="Q44" s="695">
        <v>6</v>
      </c>
      <c r="R44" s="964">
        <v>6</v>
      </c>
      <c r="S44" s="965">
        <v>6</v>
      </c>
      <c r="T44" s="822" t="s">
        <v>231</v>
      </c>
      <c r="V44" s="539"/>
      <c r="W44" s="539"/>
      <c r="X44" s="539"/>
      <c r="Y44" s="539"/>
    </row>
    <row r="45" spans="1:30" ht="16.5" thickBot="1">
      <c r="A45" s="539" t="s">
        <v>181</v>
      </c>
      <c r="T45" s="630" t="s">
        <v>464</v>
      </c>
      <c r="Z45" s="631"/>
      <c r="AA45" s="631"/>
      <c r="AB45" s="631"/>
      <c r="AC45" s="631"/>
      <c r="AD45" s="631"/>
    </row>
    <row r="46" spans="1:25" ht="13.5" thickBot="1">
      <c r="A46" s="1200" t="s">
        <v>274</v>
      </c>
      <c r="B46" s="1194" t="s">
        <v>226</v>
      </c>
      <c r="C46" s="1195"/>
      <c r="D46" s="1195"/>
      <c r="E46" s="1195"/>
      <c r="F46" s="1195"/>
      <c r="G46" s="1195"/>
      <c r="H46" s="1195"/>
      <c r="I46" s="1195"/>
      <c r="J46" s="1196"/>
      <c r="K46" s="1197" t="s">
        <v>123</v>
      </c>
      <c r="L46" s="1198"/>
      <c r="M46" s="1198"/>
      <c r="N46" s="1198"/>
      <c r="O46" s="1198"/>
      <c r="P46" s="1198"/>
      <c r="Q46" s="1198"/>
      <c r="R46" s="1198"/>
      <c r="S46" s="1199"/>
      <c r="T46" s="632" t="s">
        <v>185</v>
      </c>
      <c r="V46" s="539"/>
      <c r="W46" s="539"/>
      <c r="X46" s="539"/>
      <c r="Y46" s="539"/>
    </row>
    <row r="47" spans="1:25" ht="15" customHeight="1" thickBot="1">
      <c r="A47" s="1201"/>
      <c r="B47" s="552">
        <v>1997</v>
      </c>
      <c r="C47" s="555">
        <v>1998</v>
      </c>
      <c r="D47" s="555">
        <v>1999</v>
      </c>
      <c r="E47" s="553">
        <v>2000</v>
      </c>
      <c r="F47" s="966">
        <v>2001</v>
      </c>
      <c r="G47" s="553">
        <v>2002</v>
      </c>
      <c r="H47" s="553">
        <v>2003</v>
      </c>
      <c r="I47" s="555">
        <v>2004</v>
      </c>
      <c r="J47" s="672">
        <v>2005</v>
      </c>
      <c r="K47" s="966">
        <v>1997</v>
      </c>
      <c r="L47" s="555">
        <v>1998</v>
      </c>
      <c r="M47" s="555">
        <v>1999</v>
      </c>
      <c r="N47" s="553">
        <v>2000</v>
      </c>
      <c r="O47" s="553">
        <v>2001</v>
      </c>
      <c r="P47" s="553">
        <v>2002</v>
      </c>
      <c r="Q47" s="556">
        <v>2003</v>
      </c>
      <c r="R47" s="967">
        <v>2004</v>
      </c>
      <c r="S47" s="672">
        <v>2005</v>
      </c>
      <c r="T47" s="637"/>
      <c r="V47" s="539"/>
      <c r="W47" s="539"/>
      <c r="X47" s="539"/>
      <c r="Y47" s="539"/>
    </row>
    <row r="48" spans="1:25" ht="12.75">
      <c r="A48" s="968" t="s">
        <v>275</v>
      </c>
      <c r="B48" s="969">
        <v>0</v>
      </c>
      <c r="C48" s="810">
        <v>0</v>
      </c>
      <c r="D48" s="810">
        <v>0</v>
      </c>
      <c r="E48" s="609">
        <v>0</v>
      </c>
      <c r="F48" s="970">
        <v>0</v>
      </c>
      <c r="G48" s="609">
        <v>0</v>
      </c>
      <c r="H48" s="970">
        <v>0</v>
      </c>
      <c r="I48" s="971">
        <v>0</v>
      </c>
      <c r="J48" s="972">
        <v>0</v>
      </c>
      <c r="K48" s="973">
        <v>0</v>
      </c>
      <c r="L48" s="680">
        <v>0</v>
      </c>
      <c r="M48" s="680">
        <v>0</v>
      </c>
      <c r="N48" s="679">
        <v>0</v>
      </c>
      <c r="O48" s="679">
        <v>0</v>
      </c>
      <c r="P48" s="679">
        <v>0</v>
      </c>
      <c r="Q48" s="679">
        <v>0</v>
      </c>
      <c r="R48" s="974">
        <v>0</v>
      </c>
      <c r="S48" s="975">
        <v>0</v>
      </c>
      <c r="T48" s="813" t="s">
        <v>276</v>
      </c>
      <c r="V48" s="539"/>
      <c r="W48" s="539"/>
      <c r="X48" s="539"/>
      <c r="Y48" s="539"/>
    </row>
    <row r="49" spans="1:25" ht="12.75">
      <c r="A49" s="976" t="s">
        <v>277</v>
      </c>
      <c r="B49" s="977">
        <v>0</v>
      </c>
      <c r="C49" s="571">
        <v>0</v>
      </c>
      <c r="D49" s="571">
        <v>0</v>
      </c>
      <c r="E49" s="569">
        <v>0</v>
      </c>
      <c r="F49" s="978">
        <v>0</v>
      </c>
      <c r="G49" s="569">
        <v>0</v>
      </c>
      <c r="H49" s="978">
        <v>0</v>
      </c>
      <c r="I49" s="571">
        <v>0</v>
      </c>
      <c r="J49" s="944">
        <v>0</v>
      </c>
      <c r="K49" s="979">
        <v>0</v>
      </c>
      <c r="L49" s="689">
        <v>0</v>
      </c>
      <c r="M49" s="689">
        <v>0</v>
      </c>
      <c r="N49" s="688">
        <v>0</v>
      </c>
      <c r="O49" s="688">
        <v>0</v>
      </c>
      <c r="P49" s="688">
        <v>0</v>
      </c>
      <c r="Q49" s="688">
        <v>0</v>
      </c>
      <c r="R49" s="575">
        <v>0</v>
      </c>
      <c r="S49" s="683">
        <v>0</v>
      </c>
      <c r="T49" s="690" t="s">
        <v>229</v>
      </c>
      <c r="V49" s="539"/>
      <c r="W49" s="539"/>
      <c r="X49" s="539"/>
      <c r="Y49" s="539"/>
    </row>
    <row r="50" spans="1:25" ht="12.75">
      <c r="A50" s="976" t="s">
        <v>278</v>
      </c>
      <c r="B50" s="977">
        <v>0</v>
      </c>
      <c r="C50" s="571">
        <v>0</v>
      </c>
      <c r="D50" s="571">
        <v>0</v>
      </c>
      <c r="E50" s="569">
        <v>0</v>
      </c>
      <c r="F50" s="978">
        <v>0</v>
      </c>
      <c r="G50" s="569">
        <v>0</v>
      </c>
      <c r="H50" s="978">
        <v>0</v>
      </c>
      <c r="I50" s="971">
        <v>0</v>
      </c>
      <c r="J50" s="972">
        <v>0</v>
      </c>
      <c r="K50" s="979">
        <v>0</v>
      </c>
      <c r="L50" s="689">
        <v>0</v>
      </c>
      <c r="M50" s="689">
        <v>0</v>
      </c>
      <c r="N50" s="688">
        <v>0</v>
      </c>
      <c r="O50" s="688">
        <v>0</v>
      </c>
      <c r="P50" s="688">
        <v>0</v>
      </c>
      <c r="Q50" s="688">
        <v>0</v>
      </c>
      <c r="R50" s="560">
        <v>0</v>
      </c>
      <c r="S50" s="831">
        <v>0</v>
      </c>
      <c r="T50" s="690" t="s">
        <v>234</v>
      </c>
      <c r="V50" s="539"/>
      <c r="W50" s="539"/>
      <c r="X50" s="539"/>
      <c r="Y50" s="539"/>
    </row>
    <row r="51" spans="1:25" ht="12.75">
      <c r="A51" s="976" t="s">
        <v>279</v>
      </c>
      <c r="B51" s="977">
        <v>3</v>
      </c>
      <c r="C51" s="571">
        <v>2</v>
      </c>
      <c r="D51" s="571">
        <v>1</v>
      </c>
      <c r="E51" s="569">
        <v>1</v>
      </c>
      <c r="F51" s="978">
        <v>1</v>
      </c>
      <c r="G51" s="569">
        <v>0</v>
      </c>
      <c r="H51" s="978">
        <v>0</v>
      </c>
      <c r="I51" s="571">
        <v>0</v>
      </c>
      <c r="J51" s="944">
        <v>0</v>
      </c>
      <c r="K51" s="979">
        <v>15</v>
      </c>
      <c r="L51" s="689">
        <v>5</v>
      </c>
      <c r="M51" s="689">
        <v>5</v>
      </c>
      <c r="N51" s="688">
        <v>3</v>
      </c>
      <c r="O51" s="688">
        <v>3</v>
      </c>
      <c r="P51" s="688">
        <v>0</v>
      </c>
      <c r="Q51" s="688">
        <v>0</v>
      </c>
      <c r="R51" s="575">
        <v>0</v>
      </c>
      <c r="S51" s="683">
        <v>0</v>
      </c>
      <c r="T51" s="690" t="s">
        <v>234</v>
      </c>
      <c r="V51" s="539"/>
      <c r="W51" s="539"/>
      <c r="X51" s="539"/>
      <c r="Y51" s="539"/>
    </row>
    <row r="52" spans="1:25" ht="11.25" customHeight="1">
      <c r="A52" s="976" t="s">
        <v>280</v>
      </c>
      <c r="B52" s="977"/>
      <c r="C52" s="571"/>
      <c r="D52" s="571"/>
      <c r="E52" s="569"/>
      <c r="F52" s="978"/>
      <c r="G52" s="569"/>
      <c r="H52" s="978"/>
      <c r="I52" s="571">
        <v>3.3</v>
      </c>
      <c r="J52" s="944">
        <v>6.8</v>
      </c>
      <c r="K52" s="979"/>
      <c r="L52" s="689"/>
      <c r="M52" s="689"/>
      <c r="N52" s="688"/>
      <c r="O52" s="688"/>
      <c r="P52" s="688"/>
      <c r="Q52" s="688"/>
      <c r="R52" s="575">
        <v>6</v>
      </c>
      <c r="S52" s="683">
        <v>9</v>
      </c>
      <c r="T52" s="690" t="s">
        <v>188</v>
      </c>
      <c r="V52" s="539"/>
      <c r="W52" s="539"/>
      <c r="X52" s="539"/>
      <c r="Y52" s="539"/>
    </row>
    <row r="53" spans="1:25" ht="11.25" customHeight="1">
      <c r="A53" s="976" t="s">
        <v>281</v>
      </c>
      <c r="B53" s="977"/>
      <c r="C53" s="571"/>
      <c r="D53" s="571"/>
      <c r="E53" s="569"/>
      <c r="F53" s="978"/>
      <c r="G53" s="569"/>
      <c r="H53" s="978"/>
      <c r="I53" s="571">
        <v>0.1</v>
      </c>
      <c r="J53" s="944">
        <v>0.1</v>
      </c>
      <c r="K53" s="979"/>
      <c r="L53" s="689"/>
      <c r="M53" s="689"/>
      <c r="N53" s="688"/>
      <c r="O53" s="688"/>
      <c r="P53" s="688"/>
      <c r="Q53" s="688"/>
      <c r="R53" s="575">
        <v>4</v>
      </c>
      <c r="S53" s="683">
        <v>12</v>
      </c>
      <c r="T53" s="690" t="s">
        <v>231</v>
      </c>
      <c r="V53" s="539"/>
      <c r="W53" s="539"/>
      <c r="X53" s="539"/>
      <c r="Y53" s="539"/>
    </row>
    <row r="54" spans="1:25" ht="12.75">
      <c r="A54" s="976" t="s">
        <v>282</v>
      </c>
      <c r="B54" s="977">
        <v>11.1</v>
      </c>
      <c r="C54" s="571">
        <v>28.2</v>
      </c>
      <c r="D54" s="571">
        <v>21.3</v>
      </c>
      <c r="E54" s="569">
        <v>22.1</v>
      </c>
      <c r="F54" s="978">
        <v>25.3</v>
      </c>
      <c r="G54" s="569">
        <v>15</v>
      </c>
      <c r="H54" s="978">
        <v>17.3</v>
      </c>
      <c r="I54" s="971">
        <v>32.1</v>
      </c>
      <c r="J54" s="972">
        <v>15.6</v>
      </c>
      <c r="K54" s="979">
        <v>5</v>
      </c>
      <c r="L54" s="689">
        <v>5</v>
      </c>
      <c r="M54" s="689">
        <v>5</v>
      </c>
      <c r="N54" s="688">
        <v>5</v>
      </c>
      <c r="O54" s="688">
        <v>5</v>
      </c>
      <c r="P54" s="688">
        <v>5</v>
      </c>
      <c r="Q54" s="688">
        <v>5</v>
      </c>
      <c r="R54" s="560">
        <v>8</v>
      </c>
      <c r="S54" s="831">
        <v>8</v>
      </c>
      <c r="T54" s="690" t="s">
        <v>188</v>
      </c>
      <c r="V54" s="539"/>
      <c r="W54" s="539"/>
      <c r="X54" s="539"/>
      <c r="Y54" s="539"/>
    </row>
    <row r="55" spans="1:25" ht="12.75">
      <c r="A55" s="976" t="s">
        <v>283</v>
      </c>
      <c r="B55" s="977">
        <v>0</v>
      </c>
      <c r="C55" s="571">
        <v>0</v>
      </c>
      <c r="D55" s="571">
        <v>0</v>
      </c>
      <c r="E55" s="569">
        <v>0</v>
      </c>
      <c r="F55" s="978">
        <v>0</v>
      </c>
      <c r="G55" s="569">
        <v>0</v>
      </c>
      <c r="H55" s="978">
        <v>0</v>
      </c>
      <c r="I55" s="571">
        <v>0</v>
      </c>
      <c r="J55" s="944">
        <v>0</v>
      </c>
      <c r="K55" s="979">
        <v>0</v>
      </c>
      <c r="L55" s="689">
        <v>0</v>
      </c>
      <c r="M55" s="689">
        <v>0</v>
      </c>
      <c r="N55" s="688">
        <v>0</v>
      </c>
      <c r="O55" s="688">
        <v>0</v>
      </c>
      <c r="P55" s="688">
        <v>0</v>
      </c>
      <c r="Q55" s="688">
        <v>0</v>
      </c>
      <c r="R55" s="575">
        <v>0</v>
      </c>
      <c r="S55" s="683">
        <v>0</v>
      </c>
      <c r="T55" s="690" t="s">
        <v>203</v>
      </c>
      <c r="V55" s="539"/>
      <c r="W55" s="539"/>
      <c r="X55" s="539"/>
      <c r="Y55" s="539"/>
    </row>
    <row r="56" spans="1:25" ht="12.75">
      <c r="A56" s="976" t="s">
        <v>284</v>
      </c>
      <c r="B56" s="977">
        <v>0</v>
      </c>
      <c r="C56" s="571">
        <v>0</v>
      </c>
      <c r="D56" s="571">
        <v>0</v>
      </c>
      <c r="E56" s="569">
        <v>0</v>
      </c>
      <c r="F56" s="978">
        <v>0</v>
      </c>
      <c r="G56" s="569">
        <v>0</v>
      </c>
      <c r="H56" s="978">
        <v>0</v>
      </c>
      <c r="I56" s="971">
        <v>0</v>
      </c>
      <c r="J56" s="972">
        <v>0</v>
      </c>
      <c r="K56" s="979">
        <v>0</v>
      </c>
      <c r="L56" s="689">
        <v>0</v>
      </c>
      <c r="M56" s="689">
        <v>0</v>
      </c>
      <c r="N56" s="688">
        <v>0</v>
      </c>
      <c r="O56" s="688">
        <v>0</v>
      </c>
      <c r="P56" s="688">
        <v>0</v>
      </c>
      <c r="Q56" s="688">
        <v>0</v>
      </c>
      <c r="R56" s="560">
        <v>0</v>
      </c>
      <c r="S56" s="831">
        <v>0</v>
      </c>
      <c r="T56" s="690" t="s">
        <v>188</v>
      </c>
      <c r="V56" s="539"/>
      <c r="W56" s="539"/>
      <c r="X56" s="539"/>
      <c r="Y56" s="539"/>
    </row>
    <row r="57" spans="1:25" ht="12.75">
      <c r="A57" s="976" t="s">
        <v>285</v>
      </c>
      <c r="B57" s="977"/>
      <c r="C57" s="571"/>
      <c r="D57" s="571"/>
      <c r="E57" s="569"/>
      <c r="F57" s="978">
        <v>0.1</v>
      </c>
      <c r="G57" s="569">
        <v>0.5</v>
      </c>
      <c r="H57" s="978">
        <v>0.5</v>
      </c>
      <c r="I57" s="571">
        <v>0</v>
      </c>
      <c r="J57" s="944">
        <v>0</v>
      </c>
      <c r="K57" s="979"/>
      <c r="L57" s="689"/>
      <c r="M57" s="689"/>
      <c r="N57" s="688"/>
      <c r="O57" s="688">
        <v>2</v>
      </c>
      <c r="P57" s="688">
        <v>2</v>
      </c>
      <c r="Q57" s="688">
        <v>2</v>
      </c>
      <c r="R57" s="575">
        <v>0</v>
      </c>
      <c r="S57" s="683">
        <v>0</v>
      </c>
      <c r="T57" s="690" t="s">
        <v>188</v>
      </c>
      <c r="V57" s="539"/>
      <c r="W57" s="539"/>
      <c r="X57" s="539"/>
      <c r="Y57" s="539"/>
    </row>
    <row r="58" spans="1:25" ht="12.75">
      <c r="A58" s="976" t="s">
        <v>286</v>
      </c>
      <c r="B58" s="977">
        <v>0</v>
      </c>
      <c r="C58" s="571">
        <v>0</v>
      </c>
      <c r="D58" s="571">
        <v>0</v>
      </c>
      <c r="E58" s="569">
        <v>0</v>
      </c>
      <c r="F58" s="978">
        <v>0</v>
      </c>
      <c r="G58" s="569">
        <v>0</v>
      </c>
      <c r="H58" s="978">
        <v>0</v>
      </c>
      <c r="I58" s="941">
        <v>0</v>
      </c>
      <c r="J58" s="946">
        <v>0</v>
      </c>
      <c r="K58" s="979">
        <v>0</v>
      </c>
      <c r="L58" s="689">
        <v>0</v>
      </c>
      <c r="M58" s="689">
        <v>0</v>
      </c>
      <c r="N58" s="688">
        <v>0</v>
      </c>
      <c r="O58" s="688">
        <v>0</v>
      </c>
      <c r="P58" s="688">
        <v>0</v>
      </c>
      <c r="Q58" s="688">
        <v>0</v>
      </c>
      <c r="R58" s="560">
        <v>0</v>
      </c>
      <c r="S58" s="831">
        <v>0</v>
      </c>
      <c r="T58" s="690" t="s">
        <v>231</v>
      </c>
      <c r="V58" s="539"/>
      <c r="W58" s="539"/>
      <c r="X58" s="539"/>
      <c r="Y58" s="539"/>
    </row>
    <row r="59" spans="1:25" ht="12.75">
      <c r="A59" s="976" t="s">
        <v>287</v>
      </c>
      <c r="B59" s="977">
        <v>2.5</v>
      </c>
      <c r="C59" s="571">
        <v>3</v>
      </c>
      <c r="D59" s="571">
        <v>0</v>
      </c>
      <c r="E59" s="569">
        <v>0</v>
      </c>
      <c r="F59" s="978">
        <v>0</v>
      </c>
      <c r="G59" s="569">
        <v>0</v>
      </c>
      <c r="H59" s="978">
        <v>0</v>
      </c>
      <c r="I59" s="941">
        <v>0</v>
      </c>
      <c r="J59" s="946">
        <v>0</v>
      </c>
      <c r="K59" s="979">
        <v>2</v>
      </c>
      <c r="L59" s="689">
        <v>2</v>
      </c>
      <c r="M59" s="689">
        <v>0</v>
      </c>
      <c r="N59" s="688">
        <v>0</v>
      </c>
      <c r="O59" s="688">
        <v>0</v>
      </c>
      <c r="P59" s="688">
        <v>0</v>
      </c>
      <c r="Q59" s="688">
        <v>0</v>
      </c>
      <c r="R59" s="575">
        <v>0</v>
      </c>
      <c r="S59" s="683">
        <v>0</v>
      </c>
      <c r="T59" s="690" t="s">
        <v>188</v>
      </c>
      <c r="V59" s="539"/>
      <c r="W59" s="539"/>
      <c r="X59" s="539"/>
      <c r="Y59" s="539"/>
    </row>
    <row r="60" spans="1:25" ht="11.25" customHeight="1">
      <c r="A60" s="976" t="s">
        <v>288</v>
      </c>
      <c r="B60" s="977">
        <v>0</v>
      </c>
      <c r="C60" s="571">
        <v>0</v>
      </c>
      <c r="D60" s="571">
        <v>0</v>
      </c>
      <c r="E60" s="569">
        <v>0</v>
      </c>
      <c r="F60" s="978">
        <v>0</v>
      </c>
      <c r="G60" s="569">
        <v>0</v>
      </c>
      <c r="H60" s="978">
        <v>0</v>
      </c>
      <c r="I60" s="971">
        <v>0</v>
      </c>
      <c r="J60" s="972">
        <v>0</v>
      </c>
      <c r="K60" s="979">
        <v>0</v>
      </c>
      <c r="L60" s="689">
        <v>0</v>
      </c>
      <c r="M60" s="689">
        <v>0</v>
      </c>
      <c r="N60" s="688">
        <v>0</v>
      </c>
      <c r="O60" s="688">
        <v>0</v>
      </c>
      <c r="P60" s="688">
        <v>0</v>
      </c>
      <c r="Q60" s="688">
        <v>0</v>
      </c>
      <c r="R60" s="560">
        <v>0</v>
      </c>
      <c r="S60" s="831">
        <v>0</v>
      </c>
      <c r="T60" s="690" t="s">
        <v>203</v>
      </c>
      <c r="V60" s="539"/>
      <c r="W60" s="539"/>
      <c r="X60" s="539"/>
      <c r="Y60" s="539"/>
    </row>
    <row r="61" spans="1:25" ht="12.75">
      <c r="A61" s="976" t="s">
        <v>289</v>
      </c>
      <c r="B61" s="977">
        <v>39.3</v>
      </c>
      <c r="C61" s="571">
        <v>56.6</v>
      </c>
      <c r="D61" s="571">
        <v>58.3</v>
      </c>
      <c r="E61" s="569">
        <v>50</v>
      </c>
      <c r="F61" s="978">
        <v>55.5</v>
      </c>
      <c r="G61" s="569">
        <v>66.9</v>
      </c>
      <c r="H61" s="978">
        <v>73.5</v>
      </c>
      <c r="I61" s="571">
        <v>87.2</v>
      </c>
      <c r="J61" s="944">
        <v>102.5</v>
      </c>
      <c r="K61" s="979">
        <v>10</v>
      </c>
      <c r="L61" s="689">
        <v>10</v>
      </c>
      <c r="M61" s="689">
        <v>10</v>
      </c>
      <c r="N61" s="688">
        <v>10</v>
      </c>
      <c r="O61" s="688">
        <v>13</v>
      </c>
      <c r="P61" s="688">
        <v>13</v>
      </c>
      <c r="Q61" s="688">
        <v>13</v>
      </c>
      <c r="R61" s="575">
        <v>13</v>
      </c>
      <c r="S61" s="683">
        <v>13</v>
      </c>
      <c r="T61" s="690" t="s">
        <v>188</v>
      </c>
      <c r="V61" s="539"/>
      <c r="W61" s="539"/>
      <c r="X61" s="539"/>
      <c r="Y61" s="539"/>
    </row>
    <row r="62" spans="1:25" ht="11.25" customHeight="1">
      <c r="A62" s="976" t="s">
        <v>290</v>
      </c>
      <c r="B62" s="977">
        <v>0.6</v>
      </c>
      <c r="C62" s="571">
        <v>0.6</v>
      </c>
      <c r="D62" s="571">
        <v>1.1</v>
      </c>
      <c r="E62" s="569">
        <v>0.5</v>
      </c>
      <c r="F62" s="978">
        <v>1</v>
      </c>
      <c r="G62" s="569">
        <v>0.5</v>
      </c>
      <c r="H62" s="978">
        <v>0.5</v>
      </c>
      <c r="I62" s="971">
        <v>0</v>
      </c>
      <c r="J62" s="972">
        <v>0</v>
      </c>
      <c r="K62" s="979">
        <v>4</v>
      </c>
      <c r="L62" s="689">
        <v>4</v>
      </c>
      <c r="M62" s="689">
        <v>5</v>
      </c>
      <c r="N62" s="688">
        <v>6</v>
      </c>
      <c r="O62" s="688">
        <v>5</v>
      </c>
      <c r="P62" s="688">
        <v>5</v>
      </c>
      <c r="Q62" s="688">
        <v>5</v>
      </c>
      <c r="R62" s="560">
        <v>0</v>
      </c>
      <c r="S62" s="831">
        <v>0</v>
      </c>
      <c r="T62" s="690" t="s">
        <v>234</v>
      </c>
      <c r="V62" s="539"/>
      <c r="W62" s="539"/>
      <c r="X62" s="539"/>
      <c r="Y62" s="539"/>
    </row>
    <row r="63" spans="1:25" ht="11.25" customHeight="1">
      <c r="A63" s="976" t="s">
        <v>291</v>
      </c>
      <c r="B63" s="977">
        <v>0</v>
      </c>
      <c r="C63" s="571">
        <v>0</v>
      </c>
      <c r="D63" s="571">
        <v>0</v>
      </c>
      <c r="E63" s="569">
        <v>0</v>
      </c>
      <c r="F63" s="978">
        <v>0</v>
      </c>
      <c r="G63" s="569">
        <v>0</v>
      </c>
      <c r="H63" s="978">
        <v>0</v>
      </c>
      <c r="I63" s="571">
        <v>0</v>
      </c>
      <c r="J63" s="944">
        <v>0</v>
      </c>
      <c r="K63" s="979">
        <v>0</v>
      </c>
      <c r="L63" s="689">
        <v>0</v>
      </c>
      <c r="M63" s="689">
        <v>0</v>
      </c>
      <c r="N63" s="688">
        <v>0</v>
      </c>
      <c r="O63" s="688">
        <v>0</v>
      </c>
      <c r="P63" s="688">
        <v>0</v>
      </c>
      <c r="Q63" s="688">
        <v>0</v>
      </c>
      <c r="R63" s="575">
        <v>0</v>
      </c>
      <c r="S63" s="683">
        <v>0</v>
      </c>
      <c r="T63" s="690" t="s">
        <v>231</v>
      </c>
      <c r="V63" s="539"/>
      <c r="W63" s="539"/>
      <c r="X63" s="539"/>
      <c r="Y63" s="539"/>
    </row>
    <row r="64" spans="1:25" ht="12.75">
      <c r="A64" s="976" t="s">
        <v>292</v>
      </c>
      <c r="B64" s="977">
        <v>0.7</v>
      </c>
      <c r="C64" s="571">
        <v>6.6</v>
      </c>
      <c r="D64" s="571">
        <v>0.5</v>
      </c>
      <c r="E64" s="569">
        <v>0</v>
      </c>
      <c r="F64" s="978">
        <v>13</v>
      </c>
      <c r="G64" s="569">
        <v>16</v>
      </c>
      <c r="H64" s="978">
        <v>0.7</v>
      </c>
      <c r="I64" s="971">
        <v>1</v>
      </c>
      <c r="J64" s="972">
        <v>0</v>
      </c>
      <c r="K64" s="979">
        <v>4</v>
      </c>
      <c r="L64" s="689">
        <v>4</v>
      </c>
      <c r="M64" s="689">
        <v>2</v>
      </c>
      <c r="N64" s="688">
        <v>0</v>
      </c>
      <c r="O64" s="688">
        <v>3</v>
      </c>
      <c r="P64" s="688">
        <v>3</v>
      </c>
      <c r="Q64" s="688">
        <v>2</v>
      </c>
      <c r="R64" s="560">
        <v>2</v>
      </c>
      <c r="S64" s="831">
        <v>0</v>
      </c>
      <c r="T64" s="690" t="s">
        <v>188</v>
      </c>
      <c r="V64" s="539"/>
      <c r="W64" s="539"/>
      <c r="X64" s="539"/>
      <c r="Y64" s="539"/>
    </row>
    <row r="65" spans="1:25" ht="12.75">
      <c r="A65" s="976" t="s">
        <v>293</v>
      </c>
      <c r="B65" s="977">
        <v>1.6</v>
      </c>
      <c r="C65" s="571">
        <v>2</v>
      </c>
      <c r="D65" s="571">
        <v>2</v>
      </c>
      <c r="E65" s="569">
        <v>0</v>
      </c>
      <c r="F65" s="978">
        <v>0</v>
      </c>
      <c r="G65" s="569">
        <v>0.5</v>
      </c>
      <c r="H65" s="978">
        <v>0.5</v>
      </c>
      <c r="I65" s="571">
        <v>0.5</v>
      </c>
      <c r="J65" s="944">
        <v>0</v>
      </c>
      <c r="K65" s="979">
        <v>4</v>
      </c>
      <c r="L65" s="689">
        <v>4</v>
      </c>
      <c r="M65" s="689">
        <v>4</v>
      </c>
      <c r="N65" s="688">
        <v>0</v>
      </c>
      <c r="O65" s="688">
        <v>0</v>
      </c>
      <c r="P65" s="688">
        <v>2</v>
      </c>
      <c r="Q65" s="688">
        <v>2</v>
      </c>
      <c r="R65" s="575">
        <v>2</v>
      </c>
      <c r="S65" s="683">
        <v>0</v>
      </c>
      <c r="T65" s="690" t="s">
        <v>188</v>
      </c>
      <c r="V65" s="539"/>
      <c r="W65" s="539"/>
      <c r="X65" s="539"/>
      <c r="Y65" s="539"/>
    </row>
    <row r="66" spans="1:25" ht="12.75">
      <c r="A66" s="976" t="s">
        <v>294</v>
      </c>
      <c r="B66" s="977">
        <v>21.9</v>
      </c>
      <c r="C66" s="571">
        <v>22.5</v>
      </c>
      <c r="D66" s="571">
        <v>6.5</v>
      </c>
      <c r="E66" s="569">
        <v>1.2</v>
      </c>
      <c r="F66" s="978">
        <v>6.5</v>
      </c>
      <c r="G66" s="569">
        <v>7.7</v>
      </c>
      <c r="H66" s="978">
        <v>7</v>
      </c>
      <c r="I66" s="971">
        <v>0</v>
      </c>
      <c r="J66" s="972">
        <v>18.51</v>
      </c>
      <c r="K66" s="979">
        <v>4</v>
      </c>
      <c r="L66" s="689">
        <v>5</v>
      </c>
      <c r="M66" s="689">
        <v>4</v>
      </c>
      <c r="N66" s="688">
        <v>4</v>
      </c>
      <c r="O66" s="688">
        <v>4</v>
      </c>
      <c r="P66" s="688">
        <v>4</v>
      </c>
      <c r="Q66" s="688">
        <v>4</v>
      </c>
      <c r="R66" s="560">
        <v>0</v>
      </c>
      <c r="S66" s="831">
        <v>0</v>
      </c>
      <c r="T66" s="690" t="s">
        <v>188</v>
      </c>
      <c r="V66" s="539"/>
      <c r="W66" s="539"/>
      <c r="X66" s="539"/>
      <c r="Y66" s="539"/>
    </row>
    <row r="67" spans="1:25" ht="12.75">
      <c r="A67" s="976" t="s">
        <v>295</v>
      </c>
      <c r="B67" s="977"/>
      <c r="C67" s="571"/>
      <c r="D67" s="571"/>
      <c r="E67" s="569"/>
      <c r="F67" s="978"/>
      <c r="G67" s="569"/>
      <c r="H67" s="978">
        <v>0.1</v>
      </c>
      <c r="I67" s="571">
        <v>1.1</v>
      </c>
      <c r="J67" s="944">
        <v>1.6</v>
      </c>
      <c r="K67" s="979"/>
      <c r="L67" s="689"/>
      <c r="M67" s="689"/>
      <c r="N67" s="688"/>
      <c r="O67" s="688"/>
      <c r="P67" s="688"/>
      <c r="Q67" s="688">
        <v>8</v>
      </c>
      <c r="R67" s="575">
        <v>8</v>
      </c>
      <c r="S67" s="683">
        <v>0</v>
      </c>
      <c r="T67" s="690" t="s">
        <v>231</v>
      </c>
      <c r="V67" s="539"/>
      <c r="W67" s="539"/>
      <c r="X67" s="539"/>
      <c r="Y67" s="539"/>
    </row>
    <row r="68" spans="1:25" ht="12.75">
      <c r="A68" s="976" t="s">
        <v>296</v>
      </c>
      <c r="B68" s="977">
        <v>0</v>
      </c>
      <c r="C68" s="571">
        <v>0</v>
      </c>
      <c r="D68" s="571">
        <v>0</v>
      </c>
      <c r="E68" s="569">
        <v>0</v>
      </c>
      <c r="F68" s="978">
        <v>0</v>
      </c>
      <c r="G68" s="569">
        <v>0</v>
      </c>
      <c r="H68" s="978">
        <v>0</v>
      </c>
      <c r="I68" s="941">
        <v>0</v>
      </c>
      <c r="J68" s="946">
        <v>0</v>
      </c>
      <c r="K68" s="979">
        <v>0</v>
      </c>
      <c r="L68" s="689">
        <v>0</v>
      </c>
      <c r="M68" s="689">
        <v>0</v>
      </c>
      <c r="N68" s="688">
        <v>0</v>
      </c>
      <c r="O68" s="688">
        <v>0</v>
      </c>
      <c r="P68" s="688">
        <v>0</v>
      </c>
      <c r="Q68" s="688">
        <v>0</v>
      </c>
      <c r="R68" s="575">
        <v>0</v>
      </c>
      <c r="S68" s="831">
        <v>0</v>
      </c>
      <c r="T68" s="690" t="s">
        <v>297</v>
      </c>
      <c r="V68" s="539"/>
      <c r="W68" s="539"/>
      <c r="X68" s="539"/>
      <c r="Y68" s="539"/>
    </row>
    <row r="69" spans="1:25" ht="12.75">
      <c r="A69" s="976" t="s">
        <v>298</v>
      </c>
      <c r="B69" s="977"/>
      <c r="C69" s="571"/>
      <c r="D69" s="571"/>
      <c r="E69" s="569"/>
      <c r="F69" s="978"/>
      <c r="G69" s="569"/>
      <c r="H69" s="978"/>
      <c r="I69" s="971">
        <v>7</v>
      </c>
      <c r="J69" s="972">
        <v>45</v>
      </c>
      <c r="K69" s="979"/>
      <c r="L69" s="689"/>
      <c r="M69" s="689"/>
      <c r="N69" s="688"/>
      <c r="O69" s="688"/>
      <c r="P69" s="688"/>
      <c r="Q69" s="688"/>
      <c r="R69" s="560">
        <v>2</v>
      </c>
      <c r="S69" s="683">
        <v>2</v>
      </c>
      <c r="T69" s="690" t="s">
        <v>229</v>
      </c>
      <c r="V69" s="539"/>
      <c r="W69" s="539"/>
      <c r="X69" s="539"/>
      <c r="Y69" s="539"/>
    </row>
    <row r="70" spans="1:25" ht="12.75">
      <c r="A70" s="976" t="s">
        <v>299</v>
      </c>
      <c r="B70" s="977">
        <v>26.7</v>
      </c>
      <c r="C70" s="571">
        <v>13.3</v>
      </c>
      <c r="D70" s="571">
        <v>13</v>
      </c>
      <c r="E70" s="569">
        <v>4.6</v>
      </c>
      <c r="F70" s="978">
        <v>4.9</v>
      </c>
      <c r="G70" s="569">
        <v>3</v>
      </c>
      <c r="H70" s="978">
        <v>5.9</v>
      </c>
      <c r="I70" s="571">
        <v>5.2</v>
      </c>
      <c r="J70" s="944">
        <v>5.7</v>
      </c>
      <c r="K70" s="979">
        <v>8</v>
      </c>
      <c r="L70" s="689">
        <v>8</v>
      </c>
      <c r="M70" s="689">
        <v>8</v>
      </c>
      <c r="N70" s="688">
        <v>7</v>
      </c>
      <c r="O70" s="688">
        <v>7</v>
      </c>
      <c r="P70" s="688">
        <v>7</v>
      </c>
      <c r="Q70" s="688">
        <v>7</v>
      </c>
      <c r="R70" s="575">
        <v>7</v>
      </c>
      <c r="S70" s="683">
        <v>5</v>
      </c>
      <c r="T70" s="690" t="s">
        <v>196</v>
      </c>
      <c r="V70" s="539"/>
      <c r="W70" s="539"/>
      <c r="X70" s="539"/>
      <c r="Y70" s="539"/>
    </row>
    <row r="71" spans="1:25" ht="12.75">
      <c r="A71" s="976" t="s">
        <v>300</v>
      </c>
      <c r="B71" s="977">
        <v>15.1</v>
      </c>
      <c r="C71" s="571">
        <v>20.1</v>
      </c>
      <c r="D71" s="571">
        <v>20</v>
      </c>
      <c r="E71" s="569">
        <v>18.3</v>
      </c>
      <c r="F71" s="978">
        <v>17.3</v>
      </c>
      <c r="G71" s="569">
        <v>5</v>
      </c>
      <c r="H71" s="978">
        <v>4</v>
      </c>
      <c r="I71" s="971">
        <v>0</v>
      </c>
      <c r="J71" s="972">
        <v>0</v>
      </c>
      <c r="K71" s="979">
        <v>6</v>
      </c>
      <c r="L71" s="689">
        <v>7</v>
      </c>
      <c r="M71" s="689">
        <v>7</v>
      </c>
      <c r="N71" s="688">
        <v>7</v>
      </c>
      <c r="O71" s="688">
        <v>7</v>
      </c>
      <c r="P71" s="688">
        <v>4</v>
      </c>
      <c r="Q71" s="688">
        <v>4</v>
      </c>
      <c r="R71" s="560">
        <v>0</v>
      </c>
      <c r="S71" s="831">
        <v>0</v>
      </c>
      <c r="T71" s="690" t="s">
        <v>188</v>
      </c>
      <c r="V71" s="539"/>
      <c r="W71" s="539"/>
      <c r="X71" s="539"/>
      <c r="Y71" s="539"/>
    </row>
    <row r="72" spans="1:25" ht="12.75">
      <c r="A72" s="976" t="s">
        <v>301</v>
      </c>
      <c r="B72" s="977">
        <v>0</v>
      </c>
      <c r="C72" s="571">
        <v>0</v>
      </c>
      <c r="D72" s="571">
        <v>2.2</v>
      </c>
      <c r="E72" s="569">
        <v>0</v>
      </c>
      <c r="F72" s="978">
        <v>0</v>
      </c>
      <c r="G72" s="569">
        <v>0</v>
      </c>
      <c r="H72" s="978">
        <v>0</v>
      </c>
      <c r="I72" s="571">
        <v>0</v>
      </c>
      <c r="J72" s="944">
        <v>0</v>
      </c>
      <c r="K72" s="979">
        <v>0</v>
      </c>
      <c r="L72" s="689">
        <v>0</v>
      </c>
      <c r="M72" s="689">
        <v>5</v>
      </c>
      <c r="N72" s="688">
        <v>0</v>
      </c>
      <c r="O72" s="688">
        <v>0</v>
      </c>
      <c r="P72" s="688">
        <v>0</v>
      </c>
      <c r="Q72" s="688">
        <v>0</v>
      </c>
      <c r="R72" s="575">
        <v>0</v>
      </c>
      <c r="S72" s="683">
        <v>0</v>
      </c>
      <c r="T72" s="690" t="s">
        <v>234</v>
      </c>
      <c r="V72" s="539"/>
      <c r="W72" s="539"/>
      <c r="X72" s="539"/>
      <c r="Y72" s="539"/>
    </row>
    <row r="73" spans="1:25" ht="12.75">
      <c r="A73" s="976" t="s">
        <v>302</v>
      </c>
      <c r="B73" s="977">
        <v>12.2</v>
      </c>
      <c r="C73" s="571">
        <v>11</v>
      </c>
      <c r="D73" s="571">
        <v>8.3</v>
      </c>
      <c r="E73" s="569">
        <v>45</v>
      </c>
      <c r="F73" s="978">
        <v>1.6</v>
      </c>
      <c r="G73" s="569">
        <v>33.5</v>
      </c>
      <c r="H73" s="978">
        <v>30</v>
      </c>
      <c r="I73" s="971">
        <v>4.9</v>
      </c>
      <c r="J73" s="972">
        <v>0</v>
      </c>
      <c r="K73" s="979">
        <v>8</v>
      </c>
      <c r="L73" s="689">
        <v>6</v>
      </c>
      <c r="M73" s="689">
        <v>5</v>
      </c>
      <c r="N73" s="688">
        <v>3</v>
      </c>
      <c r="O73" s="688">
        <v>4</v>
      </c>
      <c r="P73" s="688">
        <v>4</v>
      </c>
      <c r="Q73" s="688">
        <v>4</v>
      </c>
      <c r="R73" s="560">
        <v>4</v>
      </c>
      <c r="S73" s="831">
        <v>0</v>
      </c>
      <c r="T73" s="690" t="s">
        <v>234</v>
      </c>
      <c r="V73" s="539"/>
      <c r="W73" s="539"/>
      <c r="X73" s="539"/>
      <c r="Y73" s="539"/>
    </row>
    <row r="74" spans="1:25" ht="12.75">
      <c r="A74" s="976" t="s">
        <v>303</v>
      </c>
      <c r="B74" s="977">
        <v>67</v>
      </c>
      <c r="C74" s="571">
        <v>54</v>
      </c>
      <c r="D74" s="571">
        <v>53</v>
      </c>
      <c r="E74" s="569">
        <v>17.6</v>
      </c>
      <c r="F74" s="978">
        <v>38</v>
      </c>
      <c r="G74" s="569">
        <v>67</v>
      </c>
      <c r="H74" s="978">
        <v>51</v>
      </c>
      <c r="I74" s="571">
        <v>54</v>
      </c>
      <c r="J74" s="944">
        <v>56.5</v>
      </c>
      <c r="K74" s="979">
        <v>6</v>
      </c>
      <c r="L74" s="689">
        <v>6</v>
      </c>
      <c r="M74" s="689">
        <v>6</v>
      </c>
      <c r="N74" s="688">
        <v>6</v>
      </c>
      <c r="O74" s="688">
        <v>5</v>
      </c>
      <c r="P74" s="688">
        <v>5</v>
      </c>
      <c r="Q74" s="688">
        <v>5</v>
      </c>
      <c r="R74" s="575">
        <v>5</v>
      </c>
      <c r="S74" s="683">
        <v>5</v>
      </c>
      <c r="T74" s="690" t="s">
        <v>188</v>
      </c>
      <c r="V74" s="539"/>
      <c r="W74" s="539"/>
      <c r="X74" s="539"/>
      <c r="Y74" s="539"/>
    </row>
    <row r="75" spans="1:25" ht="12.75">
      <c r="A75" s="976" t="s">
        <v>304</v>
      </c>
      <c r="B75" s="977">
        <v>0</v>
      </c>
      <c r="C75" s="571">
        <v>0</v>
      </c>
      <c r="D75" s="571">
        <v>0</v>
      </c>
      <c r="E75" s="569">
        <v>0</v>
      </c>
      <c r="F75" s="978">
        <v>0</v>
      </c>
      <c r="G75" s="569">
        <v>0</v>
      </c>
      <c r="H75" s="978">
        <v>0</v>
      </c>
      <c r="I75" s="971">
        <v>0</v>
      </c>
      <c r="J75" s="972">
        <v>0</v>
      </c>
      <c r="K75" s="979">
        <v>0</v>
      </c>
      <c r="L75" s="689">
        <v>0</v>
      </c>
      <c r="M75" s="689">
        <v>0</v>
      </c>
      <c r="N75" s="688">
        <v>0</v>
      </c>
      <c r="O75" s="688">
        <v>0</v>
      </c>
      <c r="P75" s="688">
        <v>0</v>
      </c>
      <c r="Q75" s="688">
        <v>0</v>
      </c>
      <c r="R75" s="560">
        <v>0</v>
      </c>
      <c r="S75" s="831">
        <v>0</v>
      </c>
      <c r="T75" s="690" t="s">
        <v>305</v>
      </c>
      <c r="V75" s="539"/>
      <c r="W75" s="539"/>
      <c r="X75" s="539"/>
      <c r="Y75" s="539"/>
    </row>
    <row r="76" spans="1:25" ht="12.75">
      <c r="A76" s="976" t="s">
        <v>306</v>
      </c>
      <c r="B76" s="977">
        <v>0</v>
      </c>
      <c r="C76" s="571">
        <v>0</v>
      </c>
      <c r="D76" s="571">
        <v>0</v>
      </c>
      <c r="E76" s="569">
        <v>0</v>
      </c>
      <c r="F76" s="978">
        <v>0</v>
      </c>
      <c r="G76" s="569">
        <v>0</v>
      </c>
      <c r="H76" s="978">
        <v>0</v>
      </c>
      <c r="I76" s="571">
        <v>0</v>
      </c>
      <c r="J76" s="944">
        <v>0</v>
      </c>
      <c r="K76" s="979">
        <v>0</v>
      </c>
      <c r="L76" s="689">
        <v>0</v>
      </c>
      <c r="M76" s="689">
        <v>0</v>
      </c>
      <c r="N76" s="688">
        <v>0</v>
      </c>
      <c r="O76" s="688">
        <v>0</v>
      </c>
      <c r="P76" s="688">
        <v>0</v>
      </c>
      <c r="Q76" s="688">
        <v>0</v>
      </c>
      <c r="R76" s="575">
        <v>0</v>
      </c>
      <c r="S76" s="683">
        <v>0</v>
      </c>
      <c r="T76" s="690" t="s">
        <v>307</v>
      </c>
      <c r="V76" s="539"/>
      <c r="W76" s="539"/>
      <c r="X76" s="539"/>
      <c r="Y76" s="539"/>
    </row>
    <row r="77" spans="1:25" ht="12.75">
      <c r="A77" s="976" t="s">
        <v>308</v>
      </c>
      <c r="B77" s="977">
        <v>11.7</v>
      </c>
      <c r="C77" s="571">
        <v>13.8</v>
      </c>
      <c r="D77" s="571">
        <v>4.4</v>
      </c>
      <c r="E77" s="569">
        <v>0.9</v>
      </c>
      <c r="F77" s="978">
        <v>8.7</v>
      </c>
      <c r="G77" s="569">
        <v>11.586</v>
      </c>
      <c r="H77" s="978">
        <v>6.9</v>
      </c>
      <c r="I77" s="971">
        <v>15.8</v>
      </c>
      <c r="J77" s="972">
        <v>16.4</v>
      </c>
      <c r="K77" s="979">
        <v>4</v>
      </c>
      <c r="L77" s="689">
        <v>5</v>
      </c>
      <c r="M77" s="689">
        <v>3</v>
      </c>
      <c r="N77" s="688">
        <v>3</v>
      </c>
      <c r="O77" s="688">
        <v>3</v>
      </c>
      <c r="P77" s="688">
        <v>4</v>
      </c>
      <c r="Q77" s="688">
        <v>4</v>
      </c>
      <c r="R77" s="560">
        <v>4</v>
      </c>
      <c r="S77" s="831">
        <v>5</v>
      </c>
      <c r="T77" s="690" t="s">
        <v>188</v>
      </c>
      <c r="V77" s="539"/>
      <c r="W77" s="539"/>
      <c r="X77" s="539"/>
      <c r="Y77" s="539"/>
    </row>
    <row r="78" spans="1:25" ht="12.75">
      <c r="A78" s="976" t="s">
        <v>309</v>
      </c>
      <c r="B78" s="977">
        <v>0</v>
      </c>
      <c r="C78" s="571">
        <v>0</v>
      </c>
      <c r="D78" s="571">
        <v>0</v>
      </c>
      <c r="E78" s="569">
        <v>0</v>
      </c>
      <c r="F78" s="978">
        <v>0</v>
      </c>
      <c r="G78" s="569">
        <v>0</v>
      </c>
      <c r="H78" s="978">
        <v>0</v>
      </c>
      <c r="I78" s="571">
        <v>0</v>
      </c>
      <c r="J78" s="944">
        <v>0</v>
      </c>
      <c r="K78" s="979">
        <v>0</v>
      </c>
      <c r="L78" s="689">
        <v>0</v>
      </c>
      <c r="M78" s="689">
        <v>0</v>
      </c>
      <c r="N78" s="688">
        <v>0</v>
      </c>
      <c r="O78" s="688">
        <v>0</v>
      </c>
      <c r="P78" s="688">
        <v>0</v>
      </c>
      <c r="Q78" s="688">
        <v>0</v>
      </c>
      <c r="R78" s="575">
        <v>0</v>
      </c>
      <c r="S78" s="683">
        <v>0</v>
      </c>
      <c r="T78" s="690" t="s">
        <v>234</v>
      </c>
      <c r="V78" s="539"/>
      <c r="W78" s="539"/>
      <c r="X78" s="539"/>
      <c r="Y78" s="539"/>
    </row>
    <row r="79" spans="1:25" ht="12.75">
      <c r="A79" s="976" t="s">
        <v>310</v>
      </c>
      <c r="B79" s="977"/>
      <c r="C79" s="571"/>
      <c r="D79" s="571"/>
      <c r="E79" s="569"/>
      <c r="F79" s="978"/>
      <c r="G79" s="569">
        <v>524.366</v>
      </c>
      <c r="H79" s="978">
        <v>357.7</v>
      </c>
      <c r="I79" s="571">
        <v>0</v>
      </c>
      <c r="J79" s="944">
        <v>0</v>
      </c>
      <c r="K79" s="979"/>
      <c r="L79" s="689"/>
      <c r="M79" s="689"/>
      <c r="N79" s="688"/>
      <c r="O79" s="688"/>
      <c r="P79" s="688">
        <v>12</v>
      </c>
      <c r="Q79" s="688">
        <v>16</v>
      </c>
      <c r="R79" s="560">
        <v>0</v>
      </c>
      <c r="S79" s="831">
        <v>0</v>
      </c>
      <c r="T79" s="690"/>
      <c r="V79" s="539"/>
      <c r="W79" s="539"/>
      <c r="X79" s="539"/>
      <c r="Y79" s="539"/>
    </row>
    <row r="80" spans="1:25" ht="12.75">
      <c r="A80" s="976" t="s">
        <v>311</v>
      </c>
      <c r="B80" s="977">
        <v>0</v>
      </c>
      <c r="C80" s="571">
        <v>0</v>
      </c>
      <c r="D80" s="571">
        <v>0</v>
      </c>
      <c r="E80" s="569">
        <v>0</v>
      </c>
      <c r="F80" s="978">
        <v>0</v>
      </c>
      <c r="G80" s="569">
        <v>0</v>
      </c>
      <c r="H80" s="978">
        <v>0</v>
      </c>
      <c r="I80" s="571">
        <v>0</v>
      </c>
      <c r="J80" s="944">
        <v>0</v>
      </c>
      <c r="K80" s="979">
        <v>0</v>
      </c>
      <c r="L80" s="689">
        <v>0</v>
      </c>
      <c r="M80" s="689">
        <v>0</v>
      </c>
      <c r="N80" s="688">
        <v>0</v>
      </c>
      <c r="O80" s="688">
        <v>0</v>
      </c>
      <c r="P80" s="688">
        <v>0</v>
      </c>
      <c r="Q80" s="688">
        <v>0</v>
      </c>
      <c r="R80" s="575">
        <v>0</v>
      </c>
      <c r="S80" s="683">
        <v>0</v>
      </c>
      <c r="T80" s="690" t="s">
        <v>231</v>
      </c>
      <c r="V80" s="539"/>
      <c r="W80" s="539"/>
      <c r="X80" s="539"/>
      <c r="Y80" s="539"/>
    </row>
    <row r="81" spans="1:25" ht="12.75">
      <c r="A81" s="976" t="s">
        <v>312</v>
      </c>
      <c r="B81" s="977">
        <v>0</v>
      </c>
      <c r="C81" s="571">
        <v>0</v>
      </c>
      <c r="D81" s="571">
        <v>0.7</v>
      </c>
      <c r="E81" s="569">
        <v>0</v>
      </c>
      <c r="F81" s="978">
        <v>0</v>
      </c>
      <c r="G81" s="569">
        <v>0</v>
      </c>
      <c r="H81" s="978">
        <v>0</v>
      </c>
      <c r="I81" s="571">
        <v>0</v>
      </c>
      <c r="J81" s="944">
        <v>15.5</v>
      </c>
      <c r="K81" s="979">
        <v>0</v>
      </c>
      <c r="L81" s="689">
        <v>0</v>
      </c>
      <c r="M81" s="689">
        <v>3</v>
      </c>
      <c r="N81" s="688">
        <v>0</v>
      </c>
      <c r="O81" s="688">
        <v>0</v>
      </c>
      <c r="P81" s="688">
        <v>0</v>
      </c>
      <c r="Q81" s="688">
        <v>0</v>
      </c>
      <c r="R81" s="575">
        <v>0</v>
      </c>
      <c r="S81" s="683">
        <v>4</v>
      </c>
      <c r="T81" s="690" t="s">
        <v>307</v>
      </c>
      <c r="V81" s="539"/>
      <c r="W81" s="539"/>
      <c r="X81" s="539"/>
      <c r="Y81" s="539"/>
    </row>
    <row r="82" spans="1:25" ht="12.75">
      <c r="A82" s="976" t="s">
        <v>313</v>
      </c>
      <c r="B82" s="977"/>
      <c r="C82" s="571"/>
      <c r="D82" s="571"/>
      <c r="E82" s="569"/>
      <c r="F82" s="978"/>
      <c r="G82" s="569"/>
      <c r="H82" s="978"/>
      <c r="I82" s="571">
        <v>0.3</v>
      </c>
      <c r="J82" s="944">
        <v>0.3</v>
      </c>
      <c r="K82" s="979"/>
      <c r="L82" s="689"/>
      <c r="M82" s="689"/>
      <c r="N82" s="688"/>
      <c r="O82" s="688"/>
      <c r="P82" s="688"/>
      <c r="Q82" s="688"/>
      <c r="R82" s="560">
        <v>3</v>
      </c>
      <c r="S82" s="831">
        <v>2</v>
      </c>
      <c r="T82" s="690" t="s">
        <v>231</v>
      </c>
      <c r="V82" s="539"/>
      <c r="W82" s="539"/>
      <c r="X82" s="539"/>
      <c r="Y82" s="539"/>
    </row>
    <row r="83" spans="1:25" ht="12.75">
      <c r="A83" s="976" t="s">
        <v>314</v>
      </c>
      <c r="B83" s="977">
        <v>0</v>
      </c>
      <c r="C83" s="569">
        <v>0</v>
      </c>
      <c r="D83" s="569">
        <v>0</v>
      </c>
      <c r="E83" s="569">
        <v>0</v>
      </c>
      <c r="F83" s="569">
        <v>0</v>
      </c>
      <c r="G83" s="569">
        <v>0</v>
      </c>
      <c r="H83" s="978">
        <v>0</v>
      </c>
      <c r="I83" s="571">
        <v>0</v>
      </c>
      <c r="J83" s="944">
        <v>0</v>
      </c>
      <c r="K83" s="979">
        <v>0</v>
      </c>
      <c r="L83" s="688">
        <v>0</v>
      </c>
      <c r="M83" s="688">
        <v>0</v>
      </c>
      <c r="N83" s="688">
        <v>0</v>
      </c>
      <c r="O83" s="688">
        <v>0</v>
      </c>
      <c r="P83" s="688">
        <v>0</v>
      </c>
      <c r="Q83" s="688">
        <v>0</v>
      </c>
      <c r="R83" s="575">
        <v>0</v>
      </c>
      <c r="S83" s="683">
        <v>0</v>
      </c>
      <c r="T83" s="690" t="s">
        <v>234</v>
      </c>
      <c r="V83" s="539"/>
      <c r="W83" s="539"/>
      <c r="X83" s="539"/>
      <c r="Y83" s="539"/>
    </row>
    <row r="84" spans="1:25" ht="12.75">
      <c r="A84" s="976" t="s">
        <v>315</v>
      </c>
      <c r="B84" s="977">
        <v>18.5</v>
      </c>
      <c r="C84" s="569">
        <v>20</v>
      </c>
      <c r="D84" s="569">
        <v>16</v>
      </c>
      <c r="E84" s="569">
        <v>21.7</v>
      </c>
      <c r="F84" s="569">
        <v>20.7</v>
      </c>
      <c r="G84" s="569">
        <v>8.7</v>
      </c>
      <c r="H84" s="978">
        <v>11.9</v>
      </c>
      <c r="I84" s="571">
        <v>0</v>
      </c>
      <c r="J84" s="944">
        <v>13.5</v>
      </c>
      <c r="K84" s="979">
        <v>6</v>
      </c>
      <c r="L84" s="688">
        <v>6</v>
      </c>
      <c r="M84" s="688">
        <v>8</v>
      </c>
      <c r="N84" s="688">
        <v>9</v>
      </c>
      <c r="O84" s="688">
        <v>9</v>
      </c>
      <c r="P84" s="688">
        <v>17</v>
      </c>
      <c r="Q84" s="688">
        <v>17</v>
      </c>
      <c r="R84" s="575">
        <v>0</v>
      </c>
      <c r="S84" s="683">
        <v>9</v>
      </c>
      <c r="T84" s="690" t="s">
        <v>234</v>
      </c>
      <c r="V84" s="539"/>
      <c r="W84" s="539"/>
      <c r="X84" s="539"/>
      <c r="Y84" s="539"/>
    </row>
    <row r="85" spans="1:25" ht="13.5" thickBot="1">
      <c r="A85" s="980" t="s">
        <v>316</v>
      </c>
      <c r="B85" s="981"/>
      <c r="C85" s="595"/>
      <c r="D85" s="595"/>
      <c r="E85" s="595"/>
      <c r="F85" s="595"/>
      <c r="G85" s="595">
        <v>0.5</v>
      </c>
      <c r="H85" s="982">
        <v>1</v>
      </c>
      <c r="I85" s="983">
        <v>2.1</v>
      </c>
      <c r="J85" s="972">
        <v>3</v>
      </c>
      <c r="K85" s="984"/>
      <c r="L85" s="695"/>
      <c r="M85" s="695"/>
      <c r="N85" s="695"/>
      <c r="O85" s="695"/>
      <c r="P85" s="695">
        <v>4</v>
      </c>
      <c r="Q85" s="695">
        <v>5</v>
      </c>
      <c r="R85" s="985">
        <v>5</v>
      </c>
      <c r="S85" s="965">
        <v>5</v>
      </c>
      <c r="T85" s="615"/>
      <c r="V85" s="539"/>
      <c r="W85" s="539"/>
      <c r="X85" s="539"/>
      <c r="Y85" s="539"/>
    </row>
    <row r="86" spans="1:25" ht="13.5" thickBot="1">
      <c r="A86" s="837" t="s">
        <v>317</v>
      </c>
      <c r="B86" s="986">
        <v>1626.7</v>
      </c>
      <c r="C86" s="620">
        <v>1458.3</v>
      </c>
      <c r="D86" s="621">
        <f>SUM(D48:D84,D6:D44)</f>
        <v>843.7</v>
      </c>
      <c r="E86" s="633">
        <f>SUM(E48:E84,E6:E44)</f>
        <v>957.4000000000001</v>
      </c>
      <c r="F86" s="660">
        <f>SUM(F6:F44)+SUM(F48:F84)</f>
        <v>1103.6000000000001</v>
      </c>
      <c r="G86" s="987">
        <f>SUM(G6:G44)+SUM(G48:G85)</f>
        <v>1650.712</v>
      </c>
      <c r="H86" s="987">
        <f>SUM(H6:H44)+SUM(H48:H85)</f>
        <v>1410.9</v>
      </c>
      <c r="I86" s="988">
        <f>SUM(I6:I44)+SUM(I48:I85)</f>
        <v>1194.4999999999998</v>
      </c>
      <c r="J86" s="989">
        <f>SUM(J6:J44)+SUM(J48:J85)</f>
        <v>1602.84</v>
      </c>
      <c r="K86" s="660">
        <v>460</v>
      </c>
      <c r="L86" s="633">
        <v>480</v>
      </c>
      <c r="M86" s="668">
        <f>SUM(M48:M84,M6:M44)</f>
        <v>391</v>
      </c>
      <c r="N86" s="633">
        <v>339</v>
      </c>
      <c r="O86" s="633">
        <f>SUM(O6:O44)+SUM(O48:O84)</f>
        <v>358</v>
      </c>
      <c r="P86" s="633">
        <f>SUM(P6:P44)+SUM(P48:P85)</f>
        <v>406</v>
      </c>
      <c r="Q86" s="633">
        <f>SUM(Q6:Q44)+SUM(Q48:Q85)</f>
        <v>411</v>
      </c>
      <c r="R86" s="634">
        <f>SUM(R5:R44)+SUM(R47:R85)</f>
        <v>4361</v>
      </c>
      <c r="S86" s="957">
        <f>SUM(S6:S44)+SUM(S48:S85)</f>
        <v>356</v>
      </c>
      <c r="T86" s="661"/>
      <c r="V86" s="539"/>
      <c r="W86" s="539"/>
      <c r="X86" s="539"/>
      <c r="Y86" s="539"/>
    </row>
  </sheetData>
  <mergeCells count="6">
    <mergeCell ref="B46:J46"/>
    <mergeCell ref="K46:S46"/>
    <mergeCell ref="A46:A47"/>
    <mergeCell ref="A4:A5"/>
    <mergeCell ref="B4:J4"/>
    <mergeCell ref="K4:S4"/>
  </mergeCells>
  <printOptions/>
  <pageMargins left="0.7874015748031497" right="0.7874015748031497" top="0.5905511811023623" bottom="0.35433070866141736" header="0.5118110236220472" footer="0.4330708661417323"/>
  <pageSetup fitToHeight="2" fitToWidth="2" horizontalDpi="600" verticalDpi="600" orientation="landscape" paperSize="9" r:id="rId1"/>
  <rowBreaks count="1" manualBreakCount="1">
    <brk id="44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75" workbookViewId="0" topLeftCell="A1">
      <selection activeCell="H13" sqref="H13"/>
    </sheetView>
  </sheetViews>
  <sheetFormatPr defaultColWidth="9.140625" defaultRowHeight="12.75"/>
  <cols>
    <col min="1" max="1" width="17.57421875" style="541" customWidth="1"/>
    <col min="2" max="2" width="6.140625" style="541" customWidth="1"/>
    <col min="3" max="5" width="6.8515625" style="541" customWidth="1"/>
    <col min="6" max="6" width="7.140625" style="541" customWidth="1"/>
    <col min="7" max="7" width="6.421875" style="541" customWidth="1"/>
    <col min="8" max="8" width="7.140625" style="541" customWidth="1"/>
    <col min="9" max="9" width="6.8515625" style="541" customWidth="1"/>
    <col min="10" max="10" width="5.57421875" style="541" customWidth="1"/>
    <col min="11" max="11" width="5.28125" style="541" customWidth="1"/>
    <col min="12" max="12" width="4.8515625" style="541" customWidth="1"/>
    <col min="13" max="13" width="4.7109375" style="541" customWidth="1"/>
    <col min="14" max="14" width="5.28125" style="541" customWidth="1"/>
    <col min="15" max="15" width="5.00390625" style="541" customWidth="1"/>
    <col min="16" max="16" width="5.140625" style="541" customWidth="1"/>
    <col min="17" max="17" width="5.57421875" style="541" customWidth="1"/>
    <col min="18" max="18" width="20.421875" style="541" customWidth="1"/>
    <col min="19" max="19" width="14.28125" style="541" customWidth="1"/>
    <col min="20" max="16384" width="9.140625" style="541" customWidth="1"/>
  </cols>
  <sheetData>
    <row r="1" spans="1:18" ht="13.5">
      <c r="A1" s="540" t="s">
        <v>181</v>
      </c>
      <c r="R1" s="542" t="s">
        <v>465</v>
      </c>
    </row>
    <row r="2" ht="13.5" thickBot="1">
      <c r="A2" s="549" t="s">
        <v>480</v>
      </c>
    </row>
    <row r="3" spans="1:18" ht="14.25">
      <c r="A3" s="544"/>
      <c r="B3" s="1192" t="s">
        <v>461</v>
      </c>
      <c r="C3" s="1204"/>
      <c r="D3" s="1204"/>
      <c r="E3" s="1204"/>
      <c r="F3" s="1204"/>
      <c r="G3" s="1204"/>
      <c r="H3" s="1204"/>
      <c r="I3" s="1205"/>
      <c r="J3" s="1191" t="s">
        <v>123</v>
      </c>
      <c r="K3" s="1204"/>
      <c r="L3" s="1204"/>
      <c r="M3" s="1204"/>
      <c r="N3" s="1204"/>
      <c r="O3" s="1204"/>
      <c r="P3" s="1204"/>
      <c r="Q3" s="1205"/>
      <c r="R3" s="544"/>
    </row>
    <row r="4" spans="1:18" ht="13.5" thickBot="1">
      <c r="A4" s="669" t="s">
        <v>183</v>
      </c>
      <c r="B4" s="549"/>
      <c r="C4" s="547"/>
      <c r="D4" s="547"/>
      <c r="E4" s="547"/>
      <c r="F4" s="547"/>
      <c r="G4" s="547"/>
      <c r="H4" s="547"/>
      <c r="I4" s="548"/>
      <c r="J4" s="549"/>
      <c r="K4" s="547"/>
      <c r="L4" s="547"/>
      <c r="M4" s="547"/>
      <c r="N4" s="547"/>
      <c r="O4" s="547"/>
      <c r="P4" s="547"/>
      <c r="Q4" s="670"/>
      <c r="R4" s="550" t="s">
        <v>185</v>
      </c>
    </row>
    <row r="5" spans="1:18" ht="13.5" thickBot="1">
      <c r="A5" s="671"/>
      <c r="B5" s="552">
        <v>1998</v>
      </c>
      <c r="C5" s="553">
        <v>1999</v>
      </c>
      <c r="D5" s="554">
        <v>2000</v>
      </c>
      <c r="E5" s="553">
        <v>2001</v>
      </c>
      <c r="F5" s="553">
        <v>2002</v>
      </c>
      <c r="G5" s="966">
        <v>2003</v>
      </c>
      <c r="H5" s="556">
        <v>2004</v>
      </c>
      <c r="I5" s="672">
        <v>2005</v>
      </c>
      <c r="J5" s="553">
        <v>1998</v>
      </c>
      <c r="K5" s="553">
        <v>1999</v>
      </c>
      <c r="L5" s="555">
        <v>2000</v>
      </c>
      <c r="M5" s="555">
        <v>2001</v>
      </c>
      <c r="N5" s="553">
        <v>2002</v>
      </c>
      <c r="O5" s="553">
        <v>2003</v>
      </c>
      <c r="P5" s="554">
        <v>2004</v>
      </c>
      <c r="Q5" s="672">
        <v>2005</v>
      </c>
      <c r="R5" s="673"/>
    </row>
    <row r="6" spans="1:18" ht="12.75">
      <c r="A6" s="674" t="s">
        <v>318</v>
      </c>
      <c r="B6" s="677">
        <v>11.6</v>
      </c>
      <c r="C6" s="675">
        <v>17</v>
      </c>
      <c r="D6" s="676">
        <v>11.7</v>
      </c>
      <c r="E6" s="675">
        <v>0.5</v>
      </c>
      <c r="F6" s="675">
        <v>12.9</v>
      </c>
      <c r="G6" s="677">
        <v>0</v>
      </c>
      <c r="H6" s="678">
        <v>0</v>
      </c>
      <c r="I6" s="678">
        <v>0</v>
      </c>
      <c r="J6" s="679">
        <v>7</v>
      </c>
      <c r="K6" s="679">
        <v>5</v>
      </c>
      <c r="L6" s="680">
        <v>5</v>
      </c>
      <c r="M6" s="679">
        <v>2</v>
      </c>
      <c r="N6" s="679">
        <v>4</v>
      </c>
      <c r="O6" s="679">
        <v>0</v>
      </c>
      <c r="P6" s="681">
        <v>0</v>
      </c>
      <c r="Q6" s="681">
        <v>0</v>
      </c>
      <c r="R6" s="682" t="s">
        <v>319</v>
      </c>
    </row>
    <row r="7" spans="1:18" ht="12.75">
      <c r="A7" s="683" t="s">
        <v>320</v>
      </c>
      <c r="B7" s="686">
        <v>26.5</v>
      </c>
      <c r="C7" s="684">
        <v>13</v>
      </c>
      <c r="D7" s="685">
        <v>3.9</v>
      </c>
      <c r="E7" s="684">
        <v>0</v>
      </c>
      <c r="F7" s="684">
        <v>0</v>
      </c>
      <c r="G7" s="686">
        <v>15.8</v>
      </c>
      <c r="H7" s="687">
        <v>11</v>
      </c>
      <c r="I7" s="687">
        <v>5.3</v>
      </c>
      <c r="J7" s="688">
        <v>18</v>
      </c>
      <c r="K7" s="688">
        <v>14</v>
      </c>
      <c r="L7" s="689">
        <v>9</v>
      </c>
      <c r="M7" s="688">
        <v>0</v>
      </c>
      <c r="N7" s="688">
        <v>0</v>
      </c>
      <c r="O7" s="688">
        <v>4</v>
      </c>
      <c r="P7" s="690">
        <v>4</v>
      </c>
      <c r="Q7" s="690">
        <v>2</v>
      </c>
      <c r="R7" s="588" t="s">
        <v>321</v>
      </c>
    </row>
    <row r="8" spans="1:18" ht="12.75">
      <c r="A8" s="683" t="s">
        <v>322</v>
      </c>
      <c r="B8" s="686">
        <v>19</v>
      </c>
      <c r="C8" s="684">
        <v>16</v>
      </c>
      <c r="D8" s="685">
        <v>17</v>
      </c>
      <c r="E8" s="684">
        <v>20</v>
      </c>
      <c r="F8" s="684">
        <v>25</v>
      </c>
      <c r="G8" s="686">
        <v>19</v>
      </c>
      <c r="H8" s="687">
        <v>24.5</v>
      </c>
      <c r="I8" s="687">
        <v>27</v>
      </c>
      <c r="J8" s="688">
        <v>9</v>
      </c>
      <c r="K8" s="688">
        <v>9</v>
      </c>
      <c r="L8" s="689">
        <v>9</v>
      </c>
      <c r="M8" s="688">
        <v>9</v>
      </c>
      <c r="N8" s="688">
        <v>9</v>
      </c>
      <c r="O8" s="688">
        <v>8</v>
      </c>
      <c r="P8" s="690">
        <v>7</v>
      </c>
      <c r="Q8" s="690">
        <v>7</v>
      </c>
      <c r="R8" s="588" t="s">
        <v>323</v>
      </c>
    </row>
    <row r="9" spans="1:18" ht="12.75">
      <c r="A9" s="683" t="s">
        <v>324</v>
      </c>
      <c r="B9" s="686">
        <v>12.1</v>
      </c>
      <c r="C9" s="684">
        <v>21</v>
      </c>
      <c r="D9" s="685">
        <v>13.1</v>
      </c>
      <c r="E9" s="684">
        <v>22.9</v>
      </c>
      <c r="F9" s="684">
        <v>21.5</v>
      </c>
      <c r="G9" s="686">
        <v>26.2</v>
      </c>
      <c r="H9" s="687">
        <v>29.7</v>
      </c>
      <c r="I9" s="687">
        <v>32</v>
      </c>
      <c r="J9" s="688">
        <v>18</v>
      </c>
      <c r="K9" s="688">
        <v>13</v>
      </c>
      <c r="L9" s="689">
        <v>11</v>
      </c>
      <c r="M9" s="688">
        <v>12</v>
      </c>
      <c r="N9" s="688">
        <v>12</v>
      </c>
      <c r="O9" s="688">
        <v>12</v>
      </c>
      <c r="P9" s="690">
        <v>13</v>
      </c>
      <c r="Q9" s="690">
        <v>12</v>
      </c>
      <c r="R9" s="588" t="s">
        <v>325</v>
      </c>
    </row>
    <row r="10" spans="1:18" ht="12.75">
      <c r="A10" s="683" t="s">
        <v>326</v>
      </c>
      <c r="B10" s="686">
        <v>39.1</v>
      </c>
      <c r="C10" s="684">
        <v>27.7</v>
      </c>
      <c r="D10" s="685">
        <v>36</v>
      </c>
      <c r="E10" s="684">
        <v>51</v>
      </c>
      <c r="F10" s="684">
        <v>45.7</v>
      </c>
      <c r="G10" s="686">
        <v>44.6</v>
      </c>
      <c r="H10" s="687">
        <v>55.7</v>
      </c>
      <c r="I10" s="687">
        <v>38.3</v>
      </c>
      <c r="J10" s="688">
        <v>20</v>
      </c>
      <c r="K10" s="688">
        <v>23</v>
      </c>
      <c r="L10" s="689">
        <v>20</v>
      </c>
      <c r="M10" s="688">
        <v>25</v>
      </c>
      <c r="N10" s="688">
        <v>25</v>
      </c>
      <c r="O10" s="688">
        <v>22</v>
      </c>
      <c r="P10" s="690">
        <v>23</v>
      </c>
      <c r="Q10" s="690">
        <v>22</v>
      </c>
      <c r="R10" s="588" t="s">
        <v>327</v>
      </c>
    </row>
    <row r="11" spans="1:18" ht="12.75">
      <c r="A11" s="683" t="s">
        <v>328</v>
      </c>
      <c r="B11" s="686">
        <v>0</v>
      </c>
      <c r="C11" s="684">
        <v>0</v>
      </c>
      <c r="D11" s="685">
        <v>0</v>
      </c>
      <c r="E11" s="684">
        <v>0</v>
      </c>
      <c r="F11" s="684">
        <v>0</v>
      </c>
      <c r="G11" s="686">
        <v>0</v>
      </c>
      <c r="H11" s="687">
        <v>0</v>
      </c>
      <c r="I11" s="687">
        <v>0</v>
      </c>
      <c r="J11" s="688">
        <v>0</v>
      </c>
      <c r="K11" s="688">
        <v>0</v>
      </c>
      <c r="L11" s="689">
        <v>0</v>
      </c>
      <c r="M11" s="688">
        <v>0</v>
      </c>
      <c r="N11" s="688">
        <v>0</v>
      </c>
      <c r="O11" s="688">
        <v>0</v>
      </c>
      <c r="P11" s="690">
        <v>0</v>
      </c>
      <c r="Q11" s="690">
        <v>0</v>
      </c>
      <c r="R11" s="588" t="s">
        <v>329</v>
      </c>
    </row>
    <row r="12" spans="1:18" ht="12.75">
      <c r="A12" s="683" t="s">
        <v>330</v>
      </c>
      <c r="B12" s="686">
        <v>0.5</v>
      </c>
      <c r="C12" s="684">
        <v>0.4</v>
      </c>
      <c r="D12" s="685">
        <v>0.3</v>
      </c>
      <c r="E12" s="684">
        <v>0.3</v>
      </c>
      <c r="F12" s="684">
        <v>0.4</v>
      </c>
      <c r="G12" s="686">
        <v>0</v>
      </c>
      <c r="H12" s="687">
        <v>0</v>
      </c>
      <c r="I12" s="687">
        <v>0</v>
      </c>
      <c r="J12" s="688">
        <v>5</v>
      </c>
      <c r="K12" s="688">
        <v>5</v>
      </c>
      <c r="L12" s="689">
        <v>5</v>
      </c>
      <c r="M12" s="688">
        <v>6</v>
      </c>
      <c r="N12" s="688">
        <v>7</v>
      </c>
      <c r="O12" s="688">
        <v>0</v>
      </c>
      <c r="P12" s="690">
        <v>0</v>
      </c>
      <c r="Q12" s="690">
        <v>0</v>
      </c>
      <c r="R12" s="588" t="s">
        <v>331</v>
      </c>
    </row>
    <row r="13" spans="1:18" ht="12.75">
      <c r="A13" s="683" t="s">
        <v>332</v>
      </c>
      <c r="B13" s="686">
        <v>0</v>
      </c>
      <c r="C13" s="684">
        <v>0</v>
      </c>
      <c r="D13" s="685">
        <v>0</v>
      </c>
      <c r="E13" s="684">
        <v>0</v>
      </c>
      <c r="F13" s="684">
        <v>0</v>
      </c>
      <c r="G13" s="686">
        <v>0</v>
      </c>
      <c r="H13" s="687">
        <v>0</v>
      </c>
      <c r="I13" s="687">
        <v>0</v>
      </c>
      <c r="J13" s="688">
        <v>0</v>
      </c>
      <c r="K13" s="688">
        <v>0</v>
      </c>
      <c r="L13" s="689">
        <v>0</v>
      </c>
      <c r="M13" s="688">
        <v>0</v>
      </c>
      <c r="N13" s="688">
        <v>0</v>
      </c>
      <c r="O13" s="688">
        <v>0</v>
      </c>
      <c r="P13" s="690">
        <v>0</v>
      </c>
      <c r="Q13" s="690">
        <v>0</v>
      </c>
      <c r="R13" s="588" t="s">
        <v>333</v>
      </c>
    </row>
    <row r="14" spans="1:18" ht="12.75">
      <c r="A14" s="683" t="s">
        <v>334</v>
      </c>
      <c r="B14" s="686">
        <v>0</v>
      </c>
      <c r="C14" s="684">
        <v>5.3</v>
      </c>
      <c r="D14" s="685">
        <v>0.2</v>
      </c>
      <c r="E14" s="684">
        <v>0</v>
      </c>
      <c r="F14" s="684">
        <v>10</v>
      </c>
      <c r="G14" s="686">
        <v>28.7</v>
      </c>
      <c r="H14" s="687">
        <v>8</v>
      </c>
      <c r="I14" s="687">
        <v>1.3</v>
      </c>
      <c r="J14" s="688">
        <v>0</v>
      </c>
      <c r="K14" s="688">
        <v>4</v>
      </c>
      <c r="L14" s="689">
        <v>4</v>
      </c>
      <c r="M14" s="688">
        <v>0</v>
      </c>
      <c r="N14" s="688">
        <v>7</v>
      </c>
      <c r="O14" s="688">
        <v>7</v>
      </c>
      <c r="P14" s="690">
        <v>4</v>
      </c>
      <c r="Q14" s="690">
        <v>2</v>
      </c>
      <c r="R14" s="588" t="s">
        <v>335</v>
      </c>
    </row>
    <row r="15" spans="1:18" ht="12.75">
      <c r="A15" s="683" t="s">
        <v>336</v>
      </c>
      <c r="B15" s="686">
        <v>48</v>
      </c>
      <c r="C15" s="684">
        <v>44</v>
      </c>
      <c r="D15" s="685">
        <v>42</v>
      </c>
      <c r="E15" s="684">
        <v>49</v>
      </c>
      <c r="F15" s="684">
        <v>38</v>
      </c>
      <c r="G15" s="686">
        <v>47</v>
      </c>
      <c r="H15" s="687">
        <v>42</v>
      </c>
      <c r="I15" s="687">
        <v>43.3</v>
      </c>
      <c r="J15" s="688">
        <v>23</v>
      </c>
      <c r="K15" s="688">
        <v>22</v>
      </c>
      <c r="L15" s="689">
        <v>24</v>
      </c>
      <c r="M15" s="688">
        <v>21</v>
      </c>
      <c r="N15" s="688">
        <v>17</v>
      </c>
      <c r="O15" s="688">
        <v>17</v>
      </c>
      <c r="P15" s="690">
        <v>17</v>
      </c>
      <c r="Q15" s="690">
        <v>16</v>
      </c>
      <c r="R15" s="588" t="s">
        <v>337</v>
      </c>
    </row>
    <row r="16" spans="1:18" ht="12.75">
      <c r="A16" s="683" t="s">
        <v>338</v>
      </c>
      <c r="B16" s="686">
        <v>0</v>
      </c>
      <c r="C16" s="684">
        <v>0</v>
      </c>
      <c r="D16" s="685">
        <v>0</v>
      </c>
      <c r="E16" s="684">
        <v>0</v>
      </c>
      <c r="F16" s="684">
        <v>0</v>
      </c>
      <c r="G16" s="686">
        <v>0</v>
      </c>
      <c r="H16" s="687">
        <v>0</v>
      </c>
      <c r="I16" s="687">
        <v>0</v>
      </c>
      <c r="J16" s="688">
        <v>0</v>
      </c>
      <c r="K16" s="688">
        <v>0</v>
      </c>
      <c r="L16" s="689">
        <v>0</v>
      </c>
      <c r="M16" s="688">
        <v>0</v>
      </c>
      <c r="N16" s="688">
        <v>0</v>
      </c>
      <c r="O16" s="688">
        <v>0</v>
      </c>
      <c r="P16" s="690">
        <v>0</v>
      </c>
      <c r="Q16" s="690">
        <v>0</v>
      </c>
      <c r="R16" s="588" t="s">
        <v>339</v>
      </c>
    </row>
    <row r="17" spans="1:18" ht="12.75">
      <c r="A17" s="683" t="s">
        <v>340</v>
      </c>
      <c r="B17" s="686">
        <v>24.4</v>
      </c>
      <c r="C17" s="684">
        <v>19.2</v>
      </c>
      <c r="D17" s="685">
        <v>18.7</v>
      </c>
      <c r="E17" s="684">
        <v>20.6</v>
      </c>
      <c r="F17" s="684">
        <v>22.4</v>
      </c>
      <c r="G17" s="686">
        <v>21.2</v>
      </c>
      <c r="H17" s="687">
        <v>22.4</v>
      </c>
      <c r="I17" s="687">
        <v>22.2</v>
      </c>
      <c r="J17" s="688">
        <v>31</v>
      </c>
      <c r="K17" s="688">
        <v>10</v>
      </c>
      <c r="L17" s="689">
        <v>12</v>
      </c>
      <c r="M17" s="688">
        <v>10</v>
      </c>
      <c r="N17" s="688">
        <v>11</v>
      </c>
      <c r="O17" s="688">
        <v>14</v>
      </c>
      <c r="P17" s="690">
        <v>12</v>
      </c>
      <c r="Q17" s="690">
        <v>11</v>
      </c>
      <c r="R17" s="588" t="s">
        <v>341</v>
      </c>
    </row>
    <row r="18" spans="1:18" ht="12.75">
      <c r="A18" s="683" t="s">
        <v>342</v>
      </c>
      <c r="B18" s="686">
        <v>93</v>
      </c>
      <c r="C18" s="684">
        <v>66</v>
      </c>
      <c r="D18" s="685">
        <v>90.1</v>
      </c>
      <c r="E18" s="684">
        <v>112.1</v>
      </c>
      <c r="F18" s="684">
        <v>126.1</v>
      </c>
      <c r="G18" s="686">
        <v>146.1</v>
      </c>
      <c r="H18" s="687">
        <v>144.8</v>
      </c>
      <c r="I18" s="687">
        <v>146</v>
      </c>
      <c r="J18" s="688">
        <v>44</v>
      </c>
      <c r="K18" s="688">
        <v>48</v>
      </c>
      <c r="L18" s="689">
        <v>37</v>
      </c>
      <c r="M18" s="688">
        <v>42</v>
      </c>
      <c r="N18" s="688">
        <v>43</v>
      </c>
      <c r="O18" s="688">
        <v>48</v>
      </c>
      <c r="P18" s="690">
        <v>46</v>
      </c>
      <c r="Q18" s="690">
        <v>37</v>
      </c>
      <c r="R18" s="588" t="s">
        <v>337</v>
      </c>
    </row>
    <row r="19" spans="1:18" ht="12.75">
      <c r="A19" s="683" t="s">
        <v>343</v>
      </c>
      <c r="B19" s="686">
        <v>91</v>
      </c>
      <c r="C19" s="684">
        <v>63.6</v>
      </c>
      <c r="D19" s="685">
        <v>56.5</v>
      </c>
      <c r="E19" s="684">
        <v>49.1</v>
      </c>
      <c r="F19" s="684">
        <v>60</v>
      </c>
      <c r="G19" s="686">
        <v>61</v>
      </c>
      <c r="H19" s="687">
        <v>83.6</v>
      </c>
      <c r="I19" s="687">
        <v>103.1</v>
      </c>
      <c r="J19" s="688">
        <v>53</v>
      </c>
      <c r="K19" s="688">
        <v>53</v>
      </c>
      <c r="L19" s="689">
        <v>53</v>
      </c>
      <c r="M19" s="688">
        <v>52</v>
      </c>
      <c r="N19" s="688">
        <v>56</v>
      </c>
      <c r="O19" s="688">
        <v>56</v>
      </c>
      <c r="P19" s="690">
        <v>56</v>
      </c>
      <c r="Q19" s="690">
        <v>56</v>
      </c>
      <c r="R19" s="588" t="s">
        <v>344</v>
      </c>
    </row>
    <row r="20" spans="1:18" ht="12.75">
      <c r="A20" s="683" t="s">
        <v>345</v>
      </c>
      <c r="B20" s="686">
        <v>109.1</v>
      </c>
      <c r="C20" s="684">
        <v>77.5</v>
      </c>
      <c r="D20" s="685">
        <v>105.9</v>
      </c>
      <c r="E20" s="684">
        <v>164.2</v>
      </c>
      <c r="F20" s="684">
        <v>140.4</v>
      </c>
      <c r="G20" s="686">
        <v>120.5</v>
      </c>
      <c r="H20" s="687">
        <v>120.5</v>
      </c>
      <c r="I20" s="687">
        <v>144.7</v>
      </c>
      <c r="J20" s="688">
        <v>58</v>
      </c>
      <c r="K20" s="688">
        <v>52</v>
      </c>
      <c r="L20" s="689">
        <v>87</v>
      </c>
      <c r="M20" s="688">
        <v>72</v>
      </c>
      <c r="N20" s="688">
        <v>63</v>
      </c>
      <c r="O20" s="688">
        <v>65</v>
      </c>
      <c r="P20" s="690">
        <v>77</v>
      </c>
      <c r="Q20" s="690">
        <v>67</v>
      </c>
      <c r="R20" s="588" t="s">
        <v>346</v>
      </c>
    </row>
    <row r="21" spans="1:18" ht="12.75">
      <c r="A21" s="683" t="s">
        <v>347</v>
      </c>
      <c r="B21" s="686">
        <v>2.2</v>
      </c>
      <c r="C21" s="684">
        <v>2.3</v>
      </c>
      <c r="D21" s="685">
        <v>2.8</v>
      </c>
      <c r="E21" s="684">
        <v>3</v>
      </c>
      <c r="F21" s="684">
        <v>2</v>
      </c>
      <c r="G21" s="686">
        <v>0.3</v>
      </c>
      <c r="H21" s="687">
        <v>0.2</v>
      </c>
      <c r="I21" s="687">
        <v>0</v>
      </c>
      <c r="J21" s="688">
        <v>5</v>
      </c>
      <c r="K21" s="688">
        <v>5</v>
      </c>
      <c r="L21" s="689">
        <v>4</v>
      </c>
      <c r="M21" s="688">
        <v>4</v>
      </c>
      <c r="N21" s="688">
        <v>4</v>
      </c>
      <c r="O21" s="688">
        <v>2</v>
      </c>
      <c r="P21" s="690">
        <v>3</v>
      </c>
      <c r="Q21" s="690">
        <v>0</v>
      </c>
      <c r="R21" s="588" t="s">
        <v>348</v>
      </c>
    </row>
    <row r="22" spans="1:18" ht="12.75">
      <c r="A22" s="683" t="s">
        <v>349</v>
      </c>
      <c r="B22" s="686">
        <v>0</v>
      </c>
      <c r="C22" s="684">
        <v>0</v>
      </c>
      <c r="D22" s="685">
        <v>8.3</v>
      </c>
      <c r="E22" s="684">
        <v>0</v>
      </c>
      <c r="F22" s="684">
        <v>2.2</v>
      </c>
      <c r="G22" s="686">
        <v>11.1</v>
      </c>
      <c r="H22" s="687">
        <v>0.7</v>
      </c>
      <c r="I22" s="687">
        <v>3.7</v>
      </c>
      <c r="J22" s="688"/>
      <c r="K22" s="688"/>
      <c r="L22" s="689">
        <v>3</v>
      </c>
      <c r="M22" s="688">
        <v>0</v>
      </c>
      <c r="N22" s="688">
        <v>3</v>
      </c>
      <c r="O22" s="688">
        <v>2</v>
      </c>
      <c r="P22" s="690">
        <v>2</v>
      </c>
      <c r="Q22" s="690">
        <v>2</v>
      </c>
      <c r="R22" s="588" t="s">
        <v>350</v>
      </c>
    </row>
    <row r="23" spans="1:18" ht="13.5" thickBot="1">
      <c r="A23" s="683" t="s">
        <v>351</v>
      </c>
      <c r="B23" s="693">
        <v>17.3</v>
      </c>
      <c r="C23" s="691">
        <v>29</v>
      </c>
      <c r="D23" s="692">
        <v>11.4</v>
      </c>
      <c r="E23" s="691">
        <v>1.3</v>
      </c>
      <c r="F23" s="691">
        <v>18.3</v>
      </c>
      <c r="G23" s="693">
        <v>24.9</v>
      </c>
      <c r="H23" s="694">
        <v>10.3</v>
      </c>
      <c r="I23" s="694">
        <v>0</v>
      </c>
      <c r="J23" s="688">
        <v>19</v>
      </c>
      <c r="K23" s="688">
        <v>13</v>
      </c>
      <c r="L23" s="689">
        <v>11</v>
      </c>
      <c r="M23" s="695">
        <v>3</v>
      </c>
      <c r="N23" s="695">
        <v>7</v>
      </c>
      <c r="O23" s="695">
        <v>9</v>
      </c>
      <c r="P23" s="690">
        <v>8</v>
      </c>
      <c r="Q23" s="690">
        <v>2</v>
      </c>
      <c r="R23" s="588" t="s">
        <v>331</v>
      </c>
    </row>
    <row r="24" spans="1:18" s="549" customFormat="1" ht="15.75" customHeight="1">
      <c r="A24" s="696" t="s">
        <v>352</v>
      </c>
      <c r="B24" s="990"/>
      <c r="C24" s="697"/>
      <c r="D24" s="697"/>
      <c r="E24" s="697"/>
      <c r="F24" s="697"/>
      <c r="G24" s="697"/>
      <c r="H24" s="697"/>
      <c r="I24" s="697"/>
      <c r="J24" s="698"/>
      <c r="K24" s="698"/>
      <c r="L24" s="698"/>
      <c r="M24" s="698"/>
      <c r="N24" s="698"/>
      <c r="O24" s="698"/>
      <c r="P24" s="698"/>
      <c r="Q24" s="698"/>
      <c r="R24" s="699"/>
    </row>
    <row r="25" spans="1:18" s="549" customFormat="1" ht="15.75" customHeight="1">
      <c r="A25" s="700" t="s">
        <v>353</v>
      </c>
      <c r="B25" s="991"/>
      <c r="C25" s="701"/>
      <c r="D25" s="701"/>
      <c r="E25" s="701"/>
      <c r="F25" s="701"/>
      <c r="G25" s="701"/>
      <c r="H25" s="701"/>
      <c r="I25" s="701"/>
      <c r="J25" s="702"/>
      <c r="K25" s="702"/>
      <c r="L25" s="702"/>
      <c r="M25" s="702"/>
      <c r="N25" s="702"/>
      <c r="O25" s="702"/>
      <c r="P25" s="702"/>
      <c r="Q25" s="702"/>
      <c r="R25" s="703"/>
    </row>
    <row r="26" spans="1:18" s="549" customFormat="1" ht="15" customHeight="1" thickBot="1">
      <c r="A26" s="700" t="s">
        <v>354</v>
      </c>
      <c r="B26" s="991"/>
      <c r="C26" s="701"/>
      <c r="D26" s="701"/>
      <c r="E26" s="701"/>
      <c r="F26" s="701"/>
      <c r="G26" s="701"/>
      <c r="H26" s="701"/>
      <c r="I26" s="701"/>
      <c r="J26" s="702"/>
      <c r="K26" s="702"/>
      <c r="L26" s="702"/>
      <c r="M26" s="702"/>
      <c r="N26" s="702"/>
      <c r="O26" s="702"/>
      <c r="P26" s="702"/>
      <c r="Q26" s="702"/>
      <c r="R26" s="703"/>
    </row>
    <row r="27" spans="1:18" s="560" customFormat="1" ht="15" customHeight="1">
      <c r="A27" s="996" t="s">
        <v>320</v>
      </c>
      <c r="B27" s="677">
        <v>40</v>
      </c>
      <c r="C27" s="675">
        <v>23.4</v>
      </c>
      <c r="D27" s="676">
        <v>15.3</v>
      </c>
      <c r="E27" s="675">
        <v>15.2</v>
      </c>
      <c r="F27" s="675">
        <v>16.1</v>
      </c>
      <c r="G27" s="675">
        <v>19.8</v>
      </c>
      <c r="H27" s="678">
        <v>20.5</v>
      </c>
      <c r="I27" s="678">
        <v>15.8</v>
      </c>
      <c r="J27" s="704">
        <v>12</v>
      </c>
      <c r="K27" s="679">
        <v>12</v>
      </c>
      <c r="L27" s="679">
        <v>12</v>
      </c>
      <c r="M27" s="680">
        <v>12</v>
      </c>
      <c r="N27" s="679">
        <v>11</v>
      </c>
      <c r="O27" s="679">
        <v>10</v>
      </c>
      <c r="P27" s="680">
        <v>8</v>
      </c>
      <c r="Q27" s="705">
        <v>8</v>
      </c>
      <c r="R27" s="706" t="s">
        <v>355</v>
      </c>
    </row>
    <row r="28" spans="1:18" s="560" customFormat="1" ht="15" customHeight="1">
      <c r="A28" s="997" t="s">
        <v>356</v>
      </c>
      <c r="B28" s="686">
        <v>4.7</v>
      </c>
      <c r="C28" s="684">
        <v>4.1</v>
      </c>
      <c r="D28" s="685">
        <v>5.4</v>
      </c>
      <c r="E28" s="684">
        <v>6.2</v>
      </c>
      <c r="F28" s="684">
        <v>6.2</v>
      </c>
      <c r="G28" s="684">
        <v>12.7</v>
      </c>
      <c r="H28" s="687">
        <v>11.8</v>
      </c>
      <c r="I28" s="687">
        <v>13.4</v>
      </c>
      <c r="J28" s="707">
        <v>6</v>
      </c>
      <c r="K28" s="688">
        <v>4</v>
      </c>
      <c r="L28" s="688">
        <v>6</v>
      </c>
      <c r="M28" s="689">
        <v>6</v>
      </c>
      <c r="N28" s="688">
        <v>8</v>
      </c>
      <c r="O28" s="688">
        <v>8</v>
      </c>
      <c r="P28" s="689">
        <v>8</v>
      </c>
      <c r="Q28" s="708">
        <v>8</v>
      </c>
      <c r="R28" s="573" t="s">
        <v>325</v>
      </c>
    </row>
    <row r="29" spans="1:18" s="560" customFormat="1" ht="15" customHeight="1">
      <c r="A29" s="997" t="s">
        <v>357</v>
      </c>
      <c r="B29" s="686">
        <v>0</v>
      </c>
      <c r="C29" s="684">
        <v>0.9</v>
      </c>
      <c r="D29" s="685">
        <v>1.6</v>
      </c>
      <c r="E29" s="684">
        <v>0</v>
      </c>
      <c r="F29" s="684">
        <v>0</v>
      </c>
      <c r="G29" s="684">
        <v>0</v>
      </c>
      <c r="H29" s="687">
        <v>0</v>
      </c>
      <c r="I29" s="687">
        <v>0</v>
      </c>
      <c r="J29" s="707">
        <v>6</v>
      </c>
      <c r="K29" s="688">
        <v>0</v>
      </c>
      <c r="L29" s="688">
        <v>5</v>
      </c>
      <c r="M29" s="689">
        <v>5</v>
      </c>
      <c r="N29" s="688">
        <v>0</v>
      </c>
      <c r="O29" s="688">
        <v>0</v>
      </c>
      <c r="P29" s="689">
        <v>0</v>
      </c>
      <c r="Q29" s="708">
        <v>0</v>
      </c>
      <c r="R29" s="573" t="s">
        <v>358</v>
      </c>
    </row>
    <row r="30" spans="1:18" s="564" customFormat="1" ht="12">
      <c r="A30" s="998" t="s">
        <v>359</v>
      </c>
      <c r="B30" s="992">
        <v>0</v>
      </c>
      <c r="C30" s="709">
        <v>0</v>
      </c>
      <c r="D30" s="710">
        <v>0.05</v>
      </c>
      <c r="E30" s="709">
        <v>0.6</v>
      </c>
      <c r="F30" s="709">
        <v>0</v>
      </c>
      <c r="G30" s="709">
        <v>0</v>
      </c>
      <c r="H30" s="711">
        <v>0</v>
      </c>
      <c r="I30" s="711">
        <v>0</v>
      </c>
      <c r="J30" s="712">
        <v>0</v>
      </c>
      <c r="K30" s="713">
        <v>0</v>
      </c>
      <c r="L30" s="713">
        <v>0</v>
      </c>
      <c r="M30" s="714">
        <v>2</v>
      </c>
      <c r="N30" s="713">
        <v>3</v>
      </c>
      <c r="O30" s="713">
        <v>0</v>
      </c>
      <c r="P30" s="714">
        <v>0</v>
      </c>
      <c r="Q30" s="715">
        <v>0</v>
      </c>
      <c r="R30" s="562" t="s">
        <v>360</v>
      </c>
    </row>
    <row r="31" spans="1:18" s="564" customFormat="1" ht="12">
      <c r="A31" s="999" t="s">
        <v>361</v>
      </c>
      <c r="B31" s="993">
        <v>0</v>
      </c>
      <c r="C31" s="716">
        <v>0</v>
      </c>
      <c r="D31" s="717">
        <v>0</v>
      </c>
      <c r="E31" s="716">
        <v>0</v>
      </c>
      <c r="F31" s="716">
        <v>0</v>
      </c>
      <c r="G31" s="716">
        <v>0</v>
      </c>
      <c r="H31" s="718">
        <v>0</v>
      </c>
      <c r="I31" s="718">
        <v>0</v>
      </c>
      <c r="J31" s="719">
        <v>7</v>
      </c>
      <c r="K31" s="720">
        <v>0</v>
      </c>
      <c r="L31" s="720">
        <v>0</v>
      </c>
      <c r="M31" s="721">
        <v>0</v>
      </c>
      <c r="N31" s="720">
        <v>0</v>
      </c>
      <c r="O31" s="720">
        <v>0</v>
      </c>
      <c r="P31" s="721">
        <v>0</v>
      </c>
      <c r="Q31" s="722">
        <v>0</v>
      </c>
      <c r="R31" s="723" t="s">
        <v>362</v>
      </c>
    </row>
    <row r="32" spans="1:18" s="564" customFormat="1" ht="12.75" thickBot="1">
      <c r="A32" s="724" t="s">
        <v>363</v>
      </c>
      <c r="B32" s="686">
        <v>3.7</v>
      </c>
      <c r="C32" s="684">
        <v>6.7</v>
      </c>
      <c r="D32" s="685">
        <v>3.4</v>
      </c>
      <c r="E32" s="684">
        <v>1.7</v>
      </c>
      <c r="F32" s="684">
        <v>0.2</v>
      </c>
      <c r="G32" s="684">
        <v>4.2</v>
      </c>
      <c r="H32" s="687">
        <v>3.3</v>
      </c>
      <c r="I32" s="687">
        <v>3.9</v>
      </c>
      <c r="J32" s="707">
        <v>2</v>
      </c>
      <c r="K32" s="688">
        <v>2</v>
      </c>
      <c r="L32" s="688">
        <v>2</v>
      </c>
      <c r="M32" s="689">
        <v>5</v>
      </c>
      <c r="N32" s="688">
        <v>2</v>
      </c>
      <c r="O32" s="688">
        <v>1</v>
      </c>
      <c r="P32" s="689">
        <v>2</v>
      </c>
      <c r="Q32" s="708">
        <v>2</v>
      </c>
      <c r="R32" s="615" t="s">
        <v>355</v>
      </c>
    </row>
    <row r="33" spans="1:18" s="564" customFormat="1" ht="12.75" thickBot="1">
      <c r="A33" s="1000" t="s">
        <v>364</v>
      </c>
      <c r="B33" s="994"/>
      <c r="C33" s="725"/>
      <c r="D33" s="726"/>
      <c r="E33" s="726"/>
      <c r="F33" s="727"/>
      <c r="G33" s="725"/>
      <c r="H33" s="728">
        <v>0.3</v>
      </c>
      <c r="I33" s="728">
        <v>0.6</v>
      </c>
      <c r="J33" s="729"/>
      <c r="K33" s="730"/>
      <c r="L33" s="730"/>
      <c r="M33" s="731"/>
      <c r="N33" s="731"/>
      <c r="O33" s="731"/>
      <c r="P33" s="731"/>
      <c r="Q33" s="732">
        <v>2</v>
      </c>
      <c r="R33" s="733" t="s">
        <v>355</v>
      </c>
    </row>
    <row r="34" spans="1:18" ht="13.5" thickBot="1">
      <c r="A34" s="1001" t="s">
        <v>56</v>
      </c>
      <c r="B34" s="995">
        <f>SUM(B6:B33)</f>
        <v>542.2000000000002</v>
      </c>
      <c r="C34" s="734">
        <f aca="true" t="shared" si="0" ref="C34:H34">SUM(C6:C32)</f>
        <v>437.09999999999997</v>
      </c>
      <c r="D34" s="734">
        <f t="shared" si="0"/>
        <v>443.65</v>
      </c>
      <c r="E34" s="735">
        <f t="shared" si="0"/>
        <v>517.7</v>
      </c>
      <c r="F34" s="735">
        <f t="shared" si="0"/>
        <v>547.4000000000001</v>
      </c>
      <c r="G34" s="735">
        <f t="shared" si="0"/>
        <v>603.0999999999999</v>
      </c>
      <c r="H34" s="735">
        <f t="shared" si="0"/>
        <v>589</v>
      </c>
      <c r="I34" s="736">
        <f>SUM(I6:I33)</f>
        <v>600.6</v>
      </c>
      <c r="J34" s="737">
        <f aca="true" t="shared" si="1" ref="J34:P34">SUM(J6:J32)</f>
        <v>343</v>
      </c>
      <c r="K34" s="738">
        <f t="shared" si="1"/>
        <v>294</v>
      </c>
      <c r="L34" s="738">
        <f t="shared" si="1"/>
        <v>319</v>
      </c>
      <c r="M34" s="739">
        <f t="shared" si="1"/>
        <v>288</v>
      </c>
      <c r="N34" s="739">
        <f t="shared" si="1"/>
        <v>292</v>
      </c>
      <c r="O34" s="739">
        <f t="shared" si="1"/>
        <v>285</v>
      </c>
      <c r="P34" s="739">
        <f t="shared" si="1"/>
        <v>290</v>
      </c>
      <c r="Q34" s="740">
        <f>SUM(Q6:Q33)</f>
        <v>256</v>
      </c>
      <c r="R34" s="741"/>
    </row>
  </sheetData>
  <mergeCells count="2">
    <mergeCell ref="B3:I3"/>
    <mergeCell ref="J3:Q3"/>
  </mergeCells>
  <printOptions horizontalCentered="1"/>
  <pageMargins left="0.7874015748031497" right="0.4724409448818898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9"/>
  <sheetViews>
    <sheetView zoomScaleSheetLayoutView="75" workbookViewId="0" topLeftCell="A1">
      <selection activeCell="C25" sqref="C25:C26"/>
    </sheetView>
  </sheetViews>
  <sheetFormatPr defaultColWidth="9.140625" defaultRowHeight="12.75"/>
  <cols>
    <col min="1" max="1" width="17.7109375" style="539" customWidth="1"/>
    <col min="2" max="8" width="5.7109375" style="539" customWidth="1"/>
    <col min="9" max="10" width="5.7109375" style="627" customWidth="1"/>
    <col min="11" max="17" width="5.7109375" style="539" customWidth="1"/>
    <col min="18" max="18" width="12.28125" style="628" customWidth="1"/>
    <col min="19" max="19" width="5.7109375" style="628" customWidth="1"/>
    <col min="20" max="20" width="14.7109375" style="629" customWidth="1"/>
    <col min="21" max="16384" width="9.140625" style="539" customWidth="1"/>
  </cols>
  <sheetData>
    <row r="1" spans="1:18" ht="15.75">
      <c r="A1" s="540" t="s">
        <v>181</v>
      </c>
      <c r="R1" s="742" t="s">
        <v>466</v>
      </c>
    </row>
    <row r="2" ht="15.75" customHeight="1" thickBot="1">
      <c r="A2" s="549" t="s">
        <v>467</v>
      </c>
    </row>
    <row r="3" spans="1:20" ht="13.5" customHeight="1" thickBot="1">
      <c r="A3" s="1202" t="s">
        <v>183</v>
      </c>
      <c r="B3" s="1192" t="s">
        <v>481</v>
      </c>
      <c r="C3" s="1192"/>
      <c r="D3" s="1192"/>
      <c r="E3" s="1192"/>
      <c r="F3" s="1192"/>
      <c r="G3" s="1192"/>
      <c r="H3" s="1192"/>
      <c r="I3" s="1193"/>
      <c r="J3" s="1192" t="s">
        <v>123</v>
      </c>
      <c r="K3" s="1192"/>
      <c r="L3" s="1192"/>
      <c r="M3" s="1192"/>
      <c r="N3" s="1192"/>
      <c r="O3" s="1192"/>
      <c r="P3" s="1192"/>
      <c r="Q3" s="1192"/>
      <c r="R3" s="743" t="s">
        <v>185</v>
      </c>
      <c r="S3" s="539"/>
      <c r="T3" s="539"/>
    </row>
    <row r="4" spans="1:20" ht="13.5" customHeight="1" thickBot="1">
      <c r="A4" s="1203"/>
      <c r="B4" s="956">
        <v>1998</v>
      </c>
      <c r="C4" s="953">
        <v>1999</v>
      </c>
      <c r="D4" s="952">
        <v>2000</v>
      </c>
      <c r="E4" s="952">
        <v>2001</v>
      </c>
      <c r="F4" s="952">
        <v>2002</v>
      </c>
      <c r="G4" s="954">
        <v>2003</v>
      </c>
      <c r="H4" s="1007">
        <v>2004</v>
      </c>
      <c r="I4" s="955">
        <v>2005</v>
      </c>
      <c r="J4" s="956">
        <v>1998</v>
      </c>
      <c r="K4" s="953">
        <v>1999</v>
      </c>
      <c r="L4" s="952">
        <v>2000</v>
      </c>
      <c r="M4" s="952">
        <v>2001</v>
      </c>
      <c r="N4" s="952">
        <v>2002</v>
      </c>
      <c r="O4" s="954">
        <v>2003</v>
      </c>
      <c r="P4" s="1007">
        <v>2004</v>
      </c>
      <c r="Q4" s="955">
        <v>2005</v>
      </c>
      <c r="R4" s="744"/>
      <c r="S4" s="539"/>
      <c r="T4" s="539"/>
    </row>
    <row r="5" spans="1:20" ht="10.5" customHeight="1">
      <c r="A5" s="638" t="s">
        <v>365</v>
      </c>
      <c r="B5" s="663">
        <v>36.6</v>
      </c>
      <c r="C5" s="663">
        <v>20.4</v>
      </c>
      <c r="D5" s="664">
        <v>21.8</v>
      </c>
      <c r="E5" s="664">
        <v>28.2</v>
      </c>
      <c r="F5" s="789">
        <v>33.7</v>
      </c>
      <c r="G5" s="790">
        <v>51.3</v>
      </c>
      <c r="H5" s="791">
        <v>84.9</v>
      </c>
      <c r="I5" s="1017">
        <v>72.9</v>
      </c>
      <c r="J5" s="665">
        <v>12</v>
      </c>
      <c r="K5" s="665">
        <v>8</v>
      </c>
      <c r="L5" s="639">
        <v>8</v>
      </c>
      <c r="M5" s="666">
        <v>9</v>
      </c>
      <c r="N5" s="745">
        <v>9</v>
      </c>
      <c r="O5" s="746">
        <v>10</v>
      </c>
      <c r="P5" s="747">
        <v>11</v>
      </c>
      <c r="Q5" s="1015">
        <v>11</v>
      </c>
      <c r="R5" s="748" t="s">
        <v>229</v>
      </c>
      <c r="S5" s="539"/>
      <c r="T5" s="539"/>
    </row>
    <row r="6" spans="1:20" ht="10.5" customHeight="1">
      <c r="A6" s="642" t="s">
        <v>366</v>
      </c>
      <c r="B6" s="644">
        <v>78</v>
      </c>
      <c r="C6" s="644">
        <v>67.5</v>
      </c>
      <c r="D6" s="643">
        <v>69.2</v>
      </c>
      <c r="E6" s="643">
        <v>55.1</v>
      </c>
      <c r="F6" s="645">
        <v>91.3</v>
      </c>
      <c r="G6" s="792">
        <v>64.5</v>
      </c>
      <c r="H6" s="749">
        <v>91.8</v>
      </c>
      <c r="I6" s="1012">
        <v>122.8</v>
      </c>
      <c r="J6" s="647">
        <v>20</v>
      </c>
      <c r="K6" s="647">
        <v>20</v>
      </c>
      <c r="L6" s="646">
        <v>20</v>
      </c>
      <c r="M6" s="646">
        <v>20</v>
      </c>
      <c r="N6" s="750">
        <v>20</v>
      </c>
      <c r="O6" s="751">
        <v>20</v>
      </c>
      <c r="P6" s="752">
        <v>20</v>
      </c>
      <c r="Q6" s="1022">
        <v>20</v>
      </c>
      <c r="R6" s="753" t="s">
        <v>367</v>
      </c>
      <c r="S6" s="539"/>
      <c r="T6" s="539"/>
    </row>
    <row r="7" spans="1:20" ht="10.5" customHeight="1">
      <c r="A7" s="642" t="s">
        <v>368</v>
      </c>
      <c r="B7" s="644">
        <v>56.5</v>
      </c>
      <c r="C7" s="644">
        <v>49.8</v>
      </c>
      <c r="D7" s="643">
        <v>70.9</v>
      </c>
      <c r="E7" s="643">
        <v>84.3</v>
      </c>
      <c r="F7" s="645">
        <v>53.7</v>
      </c>
      <c r="G7" s="792">
        <v>66.1</v>
      </c>
      <c r="H7" s="749">
        <v>58</v>
      </c>
      <c r="I7" s="1012">
        <v>117</v>
      </c>
      <c r="J7" s="647">
        <v>40</v>
      </c>
      <c r="K7" s="647">
        <v>38</v>
      </c>
      <c r="L7" s="646">
        <v>36</v>
      </c>
      <c r="M7" s="646">
        <v>35</v>
      </c>
      <c r="N7" s="750">
        <v>39</v>
      </c>
      <c r="O7" s="751">
        <v>42</v>
      </c>
      <c r="P7" s="752">
        <v>26</v>
      </c>
      <c r="Q7" s="1022">
        <v>27</v>
      </c>
      <c r="R7" s="753" t="s">
        <v>231</v>
      </c>
      <c r="S7" s="539"/>
      <c r="T7" s="539"/>
    </row>
    <row r="8" spans="1:20" ht="10.5" customHeight="1">
      <c r="A8" s="642" t="s">
        <v>369</v>
      </c>
      <c r="B8" s="644">
        <v>0</v>
      </c>
      <c r="C8" s="644">
        <v>0</v>
      </c>
      <c r="D8" s="643">
        <v>0</v>
      </c>
      <c r="E8" s="643">
        <v>0</v>
      </c>
      <c r="F8" s="645">
        <v>0</v>
      </c>
      <c r="G8" s="792">
        <v>0</v>
      </c>
      <c r="H8" s="749">
        <v>0</v>
      </c>
      <c r="I8" s="1012">
        <v>0</v>
      </c>
      <c r="J8" s="647">
        <v>0</v>
      </c>
      <c r="K8" s="647">
        <v>0</v>
      </c>
      <c r="L8" s="646">
        <v>0</v>
      </c>
      <c r="M8" s="646">
        <v>0</v>
      </c>
      <c r="N8" s="750">
        <v>0</v>
      </c>
      <c r="O8" s="751">
        <v>0</v>
      </c>
      <c r="P8" s="752">
        <v>0</v>
      </c>
      <c r="Q8" s="1022">
        <v>0</v>
      </c>
      <c r="R8" s="753" t="s">
        <v>229</v>
      </c>
      <c r="S8" s="539"/>
      <c r="T8" s="539"/>
    </row>
    <row r="9" spans="1:20" ht="10.5" customHeight="1">
      <c r="A9" s="642" t="s">
        <v>370</v>
      </c>
      <c r="B9" s="644">
        <v>37</v>
      </c>
      <c r="C9" s="644">
        <v>44</v>
      </c>
      <c r="D9" s="643">
        <v>41</v>
      </c>
      <c r="E9" s="643">
        <v>45</v>
      </c>
      <c r="F9" s="645">
        <v>63</v>
      </c>
      <c r="G9" s="792">
        <v>25</v>
      </c>
      <c r="H9" s="749">
        <v>36.7</v>
      </c>
      <c r="I9" s="1012">
        <v>36</v>
      </c>
      <c r="J9" s="647">
        <v>12</v>
      </c>
      <c r="K9" s="647">
        <v>12</v>
      </c>
      <c r="L9" s="646">
        <v>12</v>
      </c>
      <c r="M9" s="646">
        <v>12</v>
      </c>
      <c r="N9" s="750">
        <v>14</v>
      </c>
      <c r="O9" s="751">
        <v>15</v>
      </c>
      <c r="P9" s="752">
        <v>15</v>
      </c>
      <c r="Q9" s="1022">
        <v>16</v>
      </c>
      <c r="R9" s="753" t="s">
        <v>188</v>
      </c>
      <c r="S9" s="539"/>
      <c r="T9" s="539"/>
    </row>
    <row r="10" spans="1:20" ht="10.5" customHeight="1">
      <c r="A10" s="642" t="s">
        <v>371</v>
      </c>
      <c r="B10" s="644">
        <v>0</v>
      </c>
      <c r="C10" s="644">
        <v>0</v>
      </c>
      <c r="D10" s="643">
        <v>0</v>
      </c>
      <c r="E10" s="643">
        <v>0</v>
      </c>
      <c r="F10" s="645">
        <v>0</v>
      </c>
      <c r="G10" s="792">
        <v>0</v>
      </c>
      <c r="H10" s="749">
        <v>0</v>
      </c>
      <c r="I10" s="1012">
        <v>0</v>
      </c>
      <c r="J10" s="647">
        <v>0</v>
      </c>
      <c r="K10" s="647">
        <v>0</v>
      </c>
      <c r="L10" s="646">
        <v>0</v>
      </c>
      <c r="M10" s="646">
        <v>0</v>
      </c>
      <c r="N10" s="750">
        <v>0</v>
      </c>
      <c r="O10" s="751">
        <v>0</v>
      </c>
      <c r="P10" s="752">
        <v>0</v>
      </c>
      <c r="Q10" s="1022">
        <v>0</v>
      </c>
      <c r="R10" s="753" t="s">
        <v>188</v>
      </c>
      <c r="S10" s="539"/>
      <c r="T10" s="539"/>
    </row>
    <row r="11" spans="1:20" ht="10.5" customHeight="1">
      <c r="A11" s="754" t="s">
        <v>372</v>
      </c>
      <c r="B11" s="643">
        <v>1.4</v>
      </c>
      <c r="C11" s="644">
        <v>13</v>
      </c>
      <c r="D11" s="643">
        <v>3.3</v>
      </c>
      <c r="E11" s="643">
        <v>0</v>
      </c>
      <c r="F11" s="645">
        <v>0</v>
      </c>
      <c r="G11" s="792">
        <v>0</v>
      </c>
      <c r="H11" s="749">
        <v>0</v>
      </c>
      <c r="I11" s="1012">
        <v>0</v>
      </c>
      <c r="J11" s="647">
        <v>2</v>
      </c>
      <c r="K11" s="647">
        <v>3</v>
      </c>
      <c r="L11" s="646">
        <v>2</v>
      </c>
      <c r="M11" s="646">
        <v>0</v>
      </c>
      <c r="N11" s="750">
        <v>0</v>
      </c>
      <c r="O11" s="751">
        <v>0</v>
      </c>
      <c r="P11" s="752">
        <v>0</v>
      </c>
      <c r="Q11" s="1022">
        <v>0</v>
      </c>
      <c r="R11" s="753" t="s">
        <v>188</v>
      </c>
      <c r="S11" s="539"/>
      <c r="T11" s="539"/>
    </row>
    <row r="12" spans="1:20" ht="10.5" customHeight="1">
      <c r="A12" s="642" t="s">
        <v>373</v>
      </c>
      <c r="B12" s="644">
        <v>37.6</v>
      </c>
      <c r="C12" s="644">
        <v>12.6</v>
      </c>
      <c r="D12" s="643">
        <v>20.6</v>
      </c>
      <c r="E12" s="643">
        <v>33.6</v>
      </c>
      <c r="F12" s="645">
        <v>19.3</v>
      </c>
      <c r="G12" s="792">
        <v>24.2</v>
      </c>
      <c r="H12" s="749">
        <v>52.9</v>
      </c>
      <c r="I12" s="1012">
        <v>75.4</v>
      </c>
      <c r="J12" s="647">
        <v>6</v>
      </c>
      <c r="K12" s="647">
        <v>6</v>
      </c>
      <c r="L12" s="646">
        <v>4</v>
      </c>
      <c r="M12" s="646">
        <v>6</v>
      </c>
      <c r="N12" s="750">
        <v>6</v>
      </c>
      <c r="O12" s="751">
        <v>5</v>
      </c>
      <c r="P12" s="752">
        <v>6</v>
      </c>
      <c r="Q12" s="1022">
        <v>8</v>
      </c>
      <c r="R12" s="753" t="s">
        <v>367</v>
      </c>
      <c r="S12" s="539"/>
      <c r="T12" s="539"/>
    </row>
    <row r="13" spans="1:20" ht="10.5" customHeight="1">
      <c r="A13" s="754" t="s">
        <v>374</v>
      </c>
      <c r="B13" s="644">
        <v>0</v>
      </c>
      <c r="C13" s="644">
        <v>0</v>
      </c>
      <c r="D13" s="643">
        <v>0</v>
      </c>
      <c r="E13" s="643">
        <v>0</v>
      </c>
      <c r="F13" s="645">
        <v>0</v>
      </c>
      <c r="G13" s="792">
        <v>0</v>
      </c>
      <c r="H13" s="749">
        <v>0</v>
      </c>
      <c r="I13" s="1012">
        <v>0</v>
      </c>
      <c r="J13" s="647">
        <v>0</v>
      </c>
      <c r="K13" s="647">
        <v>0</v>
      </c>
      <c r="L13" s="646">
        <v>0</v>
      </c>
      <c r="M13" s="646">
        <v>0</v>
      </c>
      <c r="N13" s="750">
        <v>0</v>
      </c>
      <c r="O13" s="751">
        <v>0</v>
      </c>
      <c r="P13" s="752">
        <v>0</v>
      </c>
      <c r="Q13" s="1022">
        <v>0</v>
      </c>
      <c r="R13" s="753" t="s">
        <v>188</v>
      </c>
      <c r="S13" s="539"/>
      <c r="T13" s="539"/>
    </row>
    <row r="14" spans="1:20" ht="10.5" customHeight="1">
      <c r="A14" s="755" t="s">
        <v>375</v>
      </c>
      <c r="B14" s="644">
        <v>28.3</v>
      </c>
      <c r="C14" s="644">
        <v>19.6</v>
      </c>
      <c r="D14" s="643">
        <v>15.1</v>
      </c>
      <c r="E14" s="643">
        <v>22.9</v>
      </c>
      <c r="F14" s="645">
        <v>19.1</v>
      </c>
      <c r="G14" s="792">
        <v>22.1</v>
      </c>
      <c r="H14" s="749">
        <v>38.5</v>
      </c>
      <c r="I14" s="1012">
        <v>38.3</v>
      </c>
      <c r="J14" s="647">
        <v>25</v>
      </c>
      <c r="K14" s="647">
        <v>19</v>
      </c>
      <c r="L14" s="646">
        <v>16</v>
      </c>
      <c r="M14" s="646">
        <v>11</v>
      </c>
      <c r="N14" s="750">
        <v>6</v>
      </c>
      <c r="O14" s="751">
        <v>6</v>
      </c>
      <c r="P14" s="752">
        <v>6</v>
      </c>
      <c r="Q14" s="1022">
        <v>6</v>
      </c>
      <c r="R14" s="753" t="s">
        <v>196</v>
      </c>
      <c r="S14" s="539"/>
      <c r="T14" s="539"/>
    </row>
    <row r="15" spans="1:20" ht="10.5" customHeight="1">
      <c r="A15" s="642" t="s">
        <v>376</v>
      </c>
      <c r="B15" s="644">
        <v>20.3</v>
      </c>
      <c r="C15" s="644">
        <v>14.7</v>
      </c>
      <c r="D15" s="643">
        <v>15.7</v>
      </c>
      <c r="E15" s="643">
        <v>9</v>
      </c>
      <c r="F15" s="645">
        <v>18.2</v>
      </c>
      <c r="G15" s="792">
        <v>7.5</v>
      </c>
      <c r="H15" s="749">
        <v>14.5</v>
      </c>
      <c r="I15" s="1012">
        <v>19.1</v>
      </c>
      <c r="J15" s="647">
        <v>10</v>
      </c>
      <c r="K15" s="647">
        <v>10</v>
      </c>
      <c r="L15" s="646">
        <v>10</v>
      </c>
      <c r="M15" s="646">
        <v>9</v>
      </c>
      <c r="N15" s="750">
        <v>3</v>
      </c>
      <c r="O15" s="751">
        <v>3</v>
      </c>
      <c r="P15" s="752">
        <v>6</v>
      </c>
      <c r="Q15" s="1022">
        <v>6</v>
      </c>
      <c r="R15" s="753" t="s">
        <v>196</v>
      </c>
      <c r="S15" s="539"/>
      <c r="T15" s="539"/>
    </row>
    <row r="16" spans="1:20" ht="10.5" customHeight="1">
      <c r="A16" s="642" t="s">
        <v>377</v>
      </c>
      <c r="B16" s="644">
        <v>2</v>
      </c>
      <c r="C16" s="644">
        <v>5</v>
      </c>
      <c r="D16" s="643">
        <v>2</v>
      </c>
      <c r="E16" s="643">
        <v>9</v>
      </c>
      <c r="F16" s="645">
        <v>20</v>
      </c>
      <c r="G16" s="792">
        <v>12</v>
      </c>
      <c r="H16" s="749">
        <v>26.9</v>
      </c>
      <c r="I16" s="1012">
        <v>9</v>
      </c>
      <c r="J16" s="647">
        <v>3</v>
      </c>
      <c r="K16" s="647">
        <v>5</v>
      </c>
      <c r="L16" s="646">
        <v>5</v>
      </c>
      <c r="M16" s="646">
        <v>6</v>
      </c>
      <c r="N16" s="750">
        <v>7</v>
      </c>
      <c r="O16" s="751">
        <v>7</v>
      </c>
      <c r="P16" s="752">
        <v>7</v>
      </c>
      <c r="Q16" s="1022">
        <v>15</v>
      </c>
      <c r="R16" s="753" t="s">
        <v>231</v>
      </c>
      <c r="S16" s="539"/>
      <c r="T16" s="539"/>
    </row>
    <row r="17" spans="1:20" ht="10.5" customHeight="1">
      <c r="A17" s="642" t="s">
        <v>378</v>
      </c>
      <c r="B17" s="644">
        <v>0</v>
      </c>
      <c r="C17" s="644">
        <v>0</v>
      </c>
      <c r="D17" s="643">
        <v>0</v>
      </c>
      <c r="E17" s="643">
        <v>0</v>
      </c>
      <c r="F17" s="645">
        <v>0</v>
      </c>
      <c r="G17" s="792">
        <v>0</v>
      </c>
      <c r="H17" s="749">
        <v>0</v>
      </c>
      <c r="I17" s="1012">
        <v>0</v>
      </c>
      <c r="J17" s="647">
        <v>0</v>
      </c>
      <c r="K17" s="647">
        <v>0</v>
      </c>
      <c r="L17" s="646">
        <v>0</v>
      </c>
      <c r="M17" s="646">
        <v>0</v>
      </c>
      <c r="N17" s="750">
        <v>0</v>
      </c>
      <c r="O17" s="751">
        <v>0</v>
      </c>
      <c r="P17" s="752">
        <v>0</v>
      </c>
      <c r="Q17" s="1022">
        <v>0</v>
      </c>
      <c r="R17" s="753" t="s">
        <v>188</v>
      </c>
      <c r="S17" s="539"/>
      <c r="T17" s="539"/>
    </row>
    <row r="18" spans="1:20" ht="10.5" customHeight="1">
      <c r="A18" s="642" t="s">
        <v>379</v>
      </c>
      <c r="B18" s="644">
        <v>0</v>
      </c>
      <c r="C18" s="644">
        <v>0</v>
      </c>
      <c r="D18" s="643">
        <v>0</v>
      </c>
      <c r="E18" s="643">
        <v>0</v>
      </c>
      <c r="F18" s="645">
        <v>0</v>
      </c>
      <c r="G18" s="792">
        <v>0</v>
      </c>
      <c r="H18" s="749">
        <v>0</v>
      </c>
      <c r="I18" s="1012">
        <v>0</v>
      </c>
      <c r="J18" s="647">
        <v>0</v>
      </c>
      <c r="K18" s="647">
        <v>0</v>
      </c>
      <c r="L18" s="646">
        <v>0</v>
      </c>
      <c r="M18" s="646">
        <v>0</v>
      </c>
      <c r="N18" s="750">
        <v>0</v>
      </c>
      <c r="O18" s="751">
        <v>0</v>
      </c>
      <c r="P18" s="752">
        <v>0</v>
      </c>
      <c r="Q18" s="1022">
        <v>0</v>
      </c>
      <c r="R18" s="753" t="s">
        <v>188</v>
      </c>
      <c r="S18" s="539"/>
      <c r="T18" s="539"/>
    </row>
    <row r="19" spans="1:20" ht="10.5" customHeight="1">
      <c r="A19" s="642" t="s">
        <v>380</v>
      </c>
      <c r="B19" s="644">
        <v>0</v>
      </c>
      <c r="C19" s="644">
        <v>0</v>
      </c>
      <c r="D19" s="643">
        <v>0</v>
      </c>
      <c r="E19" s="643">
        <v>0.196</v>
      </c>
      <c r="F19" s="645">
        <v>0.2</v>
      </c>
      <c r="G19" s="1002">
        <v>0.08</v>
      </c>
      <c r="H19" s="756">
        <v>0.53</v>
      </c>
      <c r="I19" s="1018">
        <v>0.18</v>
      </c>
      <c r="J19" s="647">
        <v>0</v>
      </c>
      <c r="K19" s="647">
        <v>0</v>
      </c>
      <c r="L19" s="646">
        <v>0</v>
      </c>
      <c r="M19" s="646">
        <v>8</v>
      </c>
      <c r="N19" s="750">
        <v>8</v>
      </c>
      <c r="O19" s="751">
        <v>5</v>
      </c>
      <c r="P19" s="752">
        <v>8</v>
      </c>
      <c r="Q19" s="1022">
        <v>5</v>
      </c>
      <c r="R19" s="753" t="s">
        <v>231</v>
      </c>
      <c r="S19" s="539"/>
      <c r="T19" s="539"/>
    </row>
    <row r="20" spans="1:20" ht="10.5" customHeight="1">
      <c r="A20" s="642" t="s">
        <v>381</v>
      </c>
      <c r="B20" s="644">
        <v>14.5</v>
      </c>
      <c r="C20" s="644">
        <v>6</v>
      </c>
      <c r="D20" s="643">
        <v>9</v>
      </c>
      <c r="E20" s="643">
        <v>13.7</v>
      </c>
      <c r="F20" s="645">
        <v>4.4</v>
      </c>
      <c r="G20" s="792">
        <v>4</v>
      </c>
      <c r="H20" s="749">
        <v>13</v>
      </c>
      <c r="I20" s="1012">
        <v>32</v>
      </c>
      <c r="J20" s="647">
        <v>5</v>
      </c>
      <c r="K20" s="647">
        <v>5</v>
      </c>
      <c r="L20" s="646">
        <v>5</v>
      </c>
      <c r="M20" s="646">
        <v>5</v>
      </c>
      <c r="N20" s="750">
        <v>5</v>
      </c>
      <c r="O20" s="751">
        <v>3</v>
      </c>
      <c r="P20" s="752">
        <v>5</v>
      </c>
      <c r="Q20" s="1022">
        <v>7</v>
      </c>
      <c r="R20" s="753" t="s">
        <v>188</v>
      </c>
      <c r="S20" s="539"/>
      <c r="T20" s="539"/>
    </row>
    <row r="21" spans="1:20" ht="10.5" customHeight="1">
      <c r="A21" s="642" t="s">
        <v>382</v>
      </c>
      <c r="B21" s="644">
        <v>71</v>
      </c>
      <c r="C21" s="644">
        <v>88</v>
      </c>
      <c r="D21" s="643">
        <v>78.5</v>
      </c>
      <c r="E21" s="643">
        <v>147</v>
      </c>
      <c r="F21" s="645">
        <v>122.1</v>
      </c>
      <c r="G21" s="792">
        <v>113.2</v>
      </c>
      <c r="H21" s="749">
        <v>187.4</v>
      </c>
      <c r="I21" s="1012">
        <v>147</v>
      </c>
      <c r="J21" s="647">
        <v>0</v>
      </c>
      <c r="K21" s="647" t="s">
        <v>68</v>
      </c>
      <c r="L21" s="646" t="s">
        <v>68</v>
      </c>
      <c r="M21" s="646" t="s">
        <v>68</v>
      </c>
      <c r="N21" s="750" t="s">
        <v>68</v>
      </c>
      <c r="O21" s="751" t="s">
        <v>68</v>
      </c>
      <c r="P21" s="752" t="s">
        <v>68</v>
      </c>
      <c r="Q21" s="1023" t="s">
        <v>68</v>
      </c>
      <c r="R21" s="757" t="s">
        <v>188</v>
      </c>
      <c r="S21" s="539"/>
      <c r="T21" s="539"/>
    </row>
    <row r="22" spans="1:20" ht="10.5" customHeight="1">
      <c r="A22" s="642" t="s">
        <v>383</v>
      </c>
      <c r="B22" s="644">
        <v>61.5</v>
      </c>
      <c r="C22" s="644">
        <v>56.5</v>
      </c>
      <c r="D22" s="643">
        <v>42</v>
      </c>
      <c r="E22" s="643">
        <v>53</v>
      </c>
      <c r="F22" s="645">
        <v>67</v>
      </c>
      <c r="G22" s="792">
        <v>51</v>
      </c>
      <c r="H22" s="749">
        <v>56.1</v>
      </c>
      <c r="I22" s="1012">
        <v>56</v>
      </c>
      <c r="J22" s="647">
        <v>16</v>
      </c>
      <c r="K22" s="647">
        <v>16</v>
      </c>
      <c r="L22" s="646">
        <v>15</v>
      </c>
      <c r="M22" s="646">
        <v>15</v>
      </c>
      <c r="N22" s="750">
        <v>15</v>
      </c>
      <c r="O22" s="751">
        <v>15</v>
      </c>
      <c r="P22" s="752">
        <v>12</v>
      </c>
      <c r="Q22" s="1022">
        <v>12</v>
      </c>
      <c r="R22" s="753" t="s">
        <v>188</v>
      </c>
      <c r="S22" s="539"/>
      <c r="T22" s="539"/>
    </row>
    <row r="23" spans="1:20" ht="10.5" customHeight="1">
      <c r="A23" s="642" t="s">
        <v>384</v>
      </c>
      <c r="B23" s="644">
        <v>79</v>
      </c>
      <c r="C23" s="644">
        <v>64.6</v>
      </c>
      <c r="D23" s="643">
        <v>100.2</v>
      </c>
      <c r="E23" s="643">
        <v>91.3</v>
      </c>
      <c r="F23" s="645">
        <v>105.9</v>
      </c>
      <c r="G23" s="792">
        <v>117.2</v>
      </c>
      <c r="H23" s="749">
        <v>111.9</v>
      </c>
      <c r="I23" s="1012">
        <v>144.6</v>
      </c>
      <c r="J23" s="647">
        <v>16</v>
      </c>
      <c r="K23" s="647">
        <v>16</v>
      </c>
      <c r="L23" s="646">
        <v>16</v>
      </c>
      <c r="M23" s="646">
        <v>16</v>
      </c>
      <c r="N23" s="750">
        <v>16</v>
      </c>
      <c r="O23" s="751">
        <v>16</v>
      </c>
      <c r="P23" s="752">
        <v>16</v>
      </c>
      <c r="Q23" s="1022">
        <v>16</v>
      </c>
      <c r="R23" s="753" t="s">
        <v>188</v>
      </c>
      <c r="S23" s="539"/>
      <c r="T23" s="539"/>
    </row>
    <row r="24" spans="1:20" ht="10.5" customHeight="1">
      <c r="A24" s="642" t="s">
        <v>385</v>
      </c>
      <c r="B24" s="644">
        <v>0</v>
      </c>
      <c r="C24" s="644">
        <v>0</v>
      </c>
      <c r="D24" s="643">
        <v>0</v>
      </c>
      <c r="E24" s="643">
        <v>0</v>
      </c>
      <c r="F24" s="645">
        <v>0</v>
      </c>
      <c r="G24" s="792">
        <v>0</v>
      </c>
      <c r="H24" s="749">
        <v>0</v>
      </c>
      <c r="I24" s="1012">
        <v>0</v>
      </c>
      <c r="J24" s="647">
        <v>0</v>
      </c>
      <c r="K24" s="647">
        <v>0</v>
      </c>
      <c r="L24" s="646">
        <v>0</v>
      </c>
      <c r="M24" s="646">
        <v>0</v>
      </c>
      <c r="N24" s="750">
        <v>0</v>
      </c>
      <c r="O24" s="751">
        <v>0</v>
      </c>
      <c r="P24" s="752">
        <v>0</v>
      </c>
      <c r="Q24" s="1022">
        <v>0</v>
      </c>
      <c r="R24" s="753" t="s">
        <v>188</v>
      </c>
      <c r="S24" s="539"/>
      <c r="T24" s="539"/>
    </row>
    <row r="25" spans="1:20" ht="10.5" customHeight="1">
      <c r="A25" s="642" t="s">
        <v>386</v>
      </c>
      <c r="B25" s="644"/>
      <c r="C25" s="1025" t="s">
        <v>468</v>
      </c>
      <c r="D25" s="643">
        <v>185.7</v>
      </c>
      <c r="E25" s="643">
        <v>191</v>
      </c>
      <c r="F25" s="645">
        <v>261.1</v>
      </c>
      <c r="G25" s="792">
        <v>212.2</v>
      </c>
      <c r="H25" s="749">
        <v>236.2</v>
      </c>
      <c r="I25" s="1012">
        <v>722.9</v>
      </c>
      <c r="J25" s="647"/>
      <c r="K25" s="647" t="s">
        <v>387</v>
      </c>
      <c r="L25" s="646" t="s">
        <v>387</v>
      </c>
      <c r="M25" s="646" t="s">
        <v>387</v>
      </c>
      <c r="N25" s="750" t="s">
        <v>387</v>
      </c>
      <c r="O25" s="751" t="s">
        <v>387</v>
      </c>
      <c r="P25" s="752" t="s">
        <v>387</v>
      </c>
      <c r="Q25" s="649" t="s">
        <v>387</v>
      </c>
      <c r="R25" s="753" t="s">
        <v>388</v>
      </c>
      <c r="S25" s="539"/>
      <c r="T25" s="539"/>
    </row>
    <row r="26" spans="1:20" ht="10.5" customHeight="1">
      <c r="A26" s="652" t="s">
        <v>389</v>
      </c>
      <c r="B26" s="654"/>
      <c r="C26" s="1025" t="s">
        <v>469</v>
      </c>
      <c r="D26" s="643">
        <v>5.8</v>
      </c>
      <c r="E26" s="653">
        <v>6.5</v>
      </c>
      <c r="F26" s="758">
        <v>5.8</v>
      </c>
      <c r="G26" s="793">
        <v>8.8</v>
      </c>
      <c r="H26" s="759" t="s">
        <v>390</v>
      </c>
      <c r="I26" s="1019">
        <v>20</v>
      </c>
      <c r="J26" s="656"/>
      <c r="K26" s="647" t="s">
        <v>387</v>
      </c>
      <c r="L26" s="646" t="s">
        <v>387</v>
      </c>
      <c r="M26" s="655" t="s">
        <v>387</v>
      </c>
      <c r="N26" s="760" t="s">
        <v>387</v>
      </c>
      <c r="O26" s="751" t="s">
        <v>387</v>
      </c>
      <c r="P26" s="752" t="s">
        <v>387</v>
      </c>
      <c r="Q26" s="649" t="s">
        <v>387</v>
      </c>
      <c r="R26" s="761" t="s">
        <v>391</v>
      </c>
      <c r="S26" s="539"/>
      <c r="T26" s="539"/>
    </row>
    <row r="27" spans="1:20" ht="10.5" customHeight="1">
      <c r="A27" s="642" t="s">
        <v>392</v>
      </c>
      <c r="B27" s="644">
        <v>30.7</v>
      </c>
      <c r="C27" s="644">
        <v>14.1</v>
      </c>
      <c r="D27" s="643">
        <v>16.2</v>
      </c>
      <c r="E27" s="643">
        <v>55</v>
      </c>
      <c r="F27" s="645">
        <v>47</v>
      </c>
      <c r="G27" s="792">
        <v>23.8</v>
      </c>
      <c r="H27" s="749">
        <v>28.6</v>
      </c>
      <c r="I27" s="1012">
        <v>38.3</v>
      </c>
      <c r="J27" s="647">
        <v>7</v>
      </c>
      <c r="K27" s="647">
        <v>7</v>
      </c>
      <c r="L27" s="646">
        <v>7</v>
      </c>
      <c r="M27" s="646">
        <v>7</v>
      </c>
      <c r="N27" s="750">
        <v>7</v>
      </c>
      <c r="O27" s="751">
        <v>7</v>
      </c>
      <c r="P27" s="752">
        <v>7</v>
      </c>
      <c r="Q27" s="1022">
        <v>7</v>
      </c>
      <c r="R27" s="753" t="s">
        <v>388</v>
      </c>
      <c r="S27" s="539"/>
      <c r="T27" s="539"/>
    </row>
    <row r="28" spans="1:20" ht="10.5" customHeight="1">
      <c r="A28" s="642" t="s">
        <v>393</v>
      </c>
      <c r="B28" s="644"/>
      <c r="C28" s="644"/>
      <c r="D28" s="643"/>
      <c r="E28" s="762"/>
      <c r="F28" s="650">
        <v>0</v>
      </c>
      <c r="G28" s="1003">
        <v>0</v>
      </c>
      <c r="H28" s="1005">
        <v>0</v>
      </c>
      <c r="I28" s="1020">
        <v>0</v>
      </c>
      <c r="J28" s="647"/>
      <c r="K28" s="647"/>
      <c r="L28" s="646"/>
      <c r="M28" s="646"/>
      <c r="N28" s="750">
        <v>0</v>
      </c>
      <c r="O28" s="751">
        <v>0</v>
      </c>
      <c r="P28" s="752">
        <v>0</v>
      </c>
      <c r="Q28" s="1022">
        <v>0</v>
      </c>
      <c r="R28" s="753" t="s">
        <v>188</v>
      </c>
      <c r="S28" s="539"/>
      <c r="T28" s="539"/>
    </row>
    <row r="29" spans="1:20" ht="10.5" customHeight="1">
      <c r="A29" s="642" t="s">
        <v>394</v>
      </c>
      <c r="B29" s="644">
        <v>163.9</v>
      </c>
      <c r="C29" s="643">
        <v>57.5</v>
      </c>
      <c r="D29" s="763">
        <v>92.3</v>
      </c>
      <c r="E29" s="763">
        <v>77.3</v>
      </c>
      <c r="F29" s="648">
        <v>106.2</v>
      </c>
      <c r="G29" s="1004">
        <v>169.3</v>
      </c>
      <c r="H29" s="749">
        <v>130</v>
      </c>
      <c r="I29" s="755">
        <v>202.1</v>
      </c>
      <c r="J29" s="647">
        <v>8</v>
      </c>
      <c r="K29" s="647">
        <v>8</v>
      </c>
      <c r="L29" s="646">
        <v>8</v>
      </c>
      <c r="M29" s="646">
        <v>8</v>
      </c>
      <c r="N29" s="750">
        <v>8</v>
      </c>
      <c r="O29" s="751">
        <v>8</v>
      </c>
      <c r="P29" s="752">
        <v>10</v>
      </c>
      <c r="Q29" s="1022">
        <v>10</v>
      </c>
      <c r="R29" s="753" t="s">
        <v>395</v>
      </c>
      <c r="S29" s="539"/>
      <c r="T29" s="539"/>
    </row>
    <row r="30" spans="1:20" ht="10.5" customHeight="1">
      <c r="A30" s="642" t="s">
        <v>396</v>
      </c>
      <c r="B30" s="644">
        <v>62</v>
      </c>
      <c r="C30" s="644">
        <v>27.5</v>
      </c>
      <c r="D30" s="643">
        <v>25.3</v>
      </c>
      <c r="E30" s="643">
        <v>44</v>
      </c>
      <c r="F30" s="645">
        <v>38.5</v>
      </c>
      <c r="G30" s="792">
        <v>42.8</v>
      </c>
      <c r="H30" s="749">
        <v>38.5</v>
      </c>
      <c r="I30" s="1012">
        <v>71.4</v>
      </c>
      <c r="J30" s="647">
        <v>8</v>
      </c>
      <c r="K30" s="647">
        <v>8</v>
      </c>
      <c r="L30" s="646">
        <v>8</v>
      </c>
      <c r="M30" s="646">
        <v>8</v>
      </c>
      <c r="N30" s="750">
        <v>8</v>
      </c>
      <c r="O30" s="751">
        <v>8</v>
      </c>
      <c r="P30" s="752">
        <v>8</v>
      </c>
      <c r="Q30" s="1022">
        <v>11</v>
      </c>
      <c r="R30" s="753" t="s">
        <v>188</v>
      </c>
      <c r="S30" s="539"/>
      <c r="T30" s="539"/>
    </row>
    <row r="31" spans="1:20" ht="10.5" customHeight="1">
      <c r="A31" s="642" t="s">
        <v>397</v>
      </c>
      <c r="B31" s="644">
        <v>0</v>
      </c>
      <c r="C31" s="644">
        <v>2.3</v>
      </c>
      <c r="D31" s="643">
        <v>3.2</v>
      </c>
      <c r="E31" s="643">
        <v>12.5</v>
      </c>
      <c r="F31" s="645">
        <v>0</v>
      </c>
      <c r="G31" s="792">
        <v>0</v>
      </c>
      <c r="H31" s="749">
        <v>0</v>
      </c>
      <c r="I31" s="1012">
        <v>0</v>
      </c>
      <c r="J31" s="647">
        <v>0</v>
      </c>
      <c r="K31" s="647">
        <v>4</v>
      </c>
      <c r="L31" s="646">
        <v>4</v>
      </c>
      <c r="M31" s="646">
        <v>2</v>
      </c>
      <c r="N31" s="750">
        <v>2</v>
      </c>
      <c r="O31" s="751">
        <v>0</v>
      </c>
      <c r="P31" s="752">
        <v>0</v>
      </c>
      <c r="Q31" s="1022">
        <v>2</v>
      </c>
      <c r="R31" s="753" t="s">
        <v>188</v>
      </c>
      <c r="S31" s="539"/>
      <c r="T31" s="539"/>
    </row>
    <row r="32" spans="1:20" ht="10.5" customHeight="1" thickBot="1">
      <c r="A32" s="658" t="s">
        <v>398</v>
      </c>
      <c r="B32" s="654">
        <v>36</v>
      </c>
      <c r="C32" s="654">
        <v>27</v>
      </c>
      <c r="D32" s="653">
        <v>24.2</v>
      </c>
      <c r="E32" s="653">
        <v>20.5</v>
      </c>
      <c r="F32" s="758">
        <v>21</v>
      </c>
      <c r="G32" s="793">
        <v>13</v>
      </c>
      <c r="H32" s="764">
        <v>15</v>
      </c>
      <c r="I32" s="1021">
        <v>26.3</v>
      </c>
      <c r="J32" s="656">
        <v>7</v>
      </c>
      <c r="K32" s="656">
        <v>8</v>
      </c>
      <c r="L32" s="655">
        <v>8</v>
      </c>
      <c r="M32" s="655">
        <v>8</v>
      </c>
      <c r="N32" s="760">
        <v>8</v>
      </c>
      <c r="O32" s="765">
        <v>7</v>
      </c>
      <c r="P32" s="766">
        <v>5</v>
      </c>
      <c r="Q32" s="1024">
        <v>9</v>
      </c>
      <c r="R32" s="761" t="s">
        <v>188</v>
      </c>
      <c r="S32" s="539"/>
      <c r="T32" s="539"/>
    </row>
    <row r="33" spans="1:20" ht="10.5" customHeight="1" thickBot="1">
      <c r="A33" s="767" t="s">
        <v>399</v>
      </c>
      <c r="B33" s="768">
        <f aca="true" t="shared" si="0" ref="B33:Q33">SUM(B5:B32)</f>
        <v>816.3000000000001</v>
      </c>
      <c r="C33" s="768">
        <f t="shared" si="0"/>
        <v>590.0999999999999</v>
      </c>
      <c r="D33" s="768">
        <f t="shared" si="0"/>
        <v>842</v>
      </c>
      <c r="E33" s="769">
        <f t="shared" si="0"/>
        <v>999.0959999999999</v>
      </c>
      <c r="F33" s="770">
        <f t="shared" si="0"/>
        <v>1097.5</v>
      </c>
      <c r="G33" s="794">
        <f t="shared" si="0"/>
        <v>1028.0799999999997</v>
      </c>
      <c r="H33" s="795">
        <f t="shared" si="0"/>
        <v>1221.4299999999998</v>
      </c>
      <c r="I33" s="1006">
        <f t="shared" si="0"/>
        <v>1951.28</v>
      </c>
      <c r="J33" s="771">
        <f t="shared" si="0"/>
        <v>197</v>
      </c>
      <c r="K33" s="771">
        <f t="shared" si="0"/>
        <v>193</v>
      </c>
      <c r="L33" s="771">
        <f t="shared" si="0"/>
        <v>184</v>
      </c>
      <c r="M33" s="662">
        <f t="shared" si="0"/>
        <v>185</v>
      </c>
      <c r="N33" s="635">
        <f t="shared" si="0"/>
        <v>181</v>
      </c>
      <c r="O33" s="636">
        <f t="shared" si="0"/>
        <v>177</v>
      </c>
      <c r="P33" s="772">
        <f t="shared" si="0"/>
        <v>168</v>
      </c>
      <c r="Q33" s="957">
        <f t="shared" si="0"/>
        <v>188</v>
      </c>
      <c r="R33" s="661"/>
      <c r="S33" s="539"/>
      <c r="T33" s="539"/>
    </row>
    <row r="34" spans="1:20" ht="10.5" customHeight="1">
      <c r="A34" s="773"/>
      <c r="B34" s="651"/>
      <c r="C34" s="651"/>
      <c r="D34" s="651"/>
      <c r="E34" s="651"/>
      <c r="F34" s="651"/>
      <c r="G34" s="651"/>
      <c r="H34" s="651"/>
      <c r="I34" s="651"/>
      <c r="J34" s="774"/>
      <c r="K34" s="774"/>
      <c r="L34" s="774"/>
      <c r="M34" s="774"/>
      <c r="N34" s="774"/>
      <c r="O34" s="774"/>
      <c r="P34" s="774"/>
      <c r="Q34" s="774"/>
      <c r="R34" s="774"/>
      <c r="S34" s="539"/>
      <c r="T34" s="539"/>
    </row>
    <row r="35" spans="1:20" ht="10.5" customHeight="1">
      <c r="A35" s="773" t="s">
        <v>400</v>
      </c>
      <c r="B35" s="651"/>
      <c r="C35" s="651"/>
      <c r="D35" s="651"/>
      <c r="E35" s="651"/>
      <c r="F35" s="651"/>
      <c r="G35" s="651"/>
      <c r="H35" s="651"/>
      <c r="I35" s="651"/>
      <c r="J35" s="774"/>
      <c r="K35" s="774"/>
      <c r="L35" s="774"/>
      <c r="M35" s="774"/>
      <c r="N35" s="774"/>
      <c r="O35" s="774"/>
      <c r="P35" s="774"/>
      <c r="Q35" s="774"/>
      <c r="R35" s="774"/>
      <c r="S35" s="539"/>
      <c r="T35" s="539"/>
    </row>
    <row r="36" spans="1:20" ht="10.5" customHeight="1">
      <c r="A36" s="773" t="s">
        <v>401</v>
      </c>
      <c r="B36" s="651"/>
      <c r="C36" s="651"/>
      <c r="D36" s="651"/>
      <c r="E36" s="651"/>
      <c r="F36" s="651"/>
      <c r="G36" s="651"/>
      <c r="H36" s="651"/>
      <c r="I36" s="651"/>
      <c r="J36" s="774"/>
      <c r="K36" s="774"/>
      <c r="L36" s="774"/>
      <c r="M36" s="774"/>
      <c r="N36" s="774"/>
      <c r="O36" s="774"/>
      <c r="P36" s="774"/>
      <c r="Q36" s="774"/>
      <c r="R36" s="774"/>
      <c r="S36" s="539"/>
      <c r="T36" s="539"/>
    </row>
    <row r="37" spans="1:20" ht="10.5" customHeight="1">
      <c r="A37" s="775" t="s">
        <v>470</v>
      </c>
      <c r="B37" s="651"/>
      <c r="C37" s="651"/>
      <c r="D37" s="651"/>
      <c r="E37" s="651"/>
      <c r="F37" s="651"/>
      <c r="G37" s="651"/>
      <c r="H37" s="651"/>
      <c r="I37" s="651"/>
      <c r="J37" s="774"/>
      <c r="K37" s="774"/>
      <c r="L37" s="774"/>
      <c r="M37" s="774"/>
      <c r="N37" s="774"/>
      <c r="O37" s="774"/>
      <c r="P37" s="774"/>
      <c r="Q37" s="774"/>
      <c r="R37" s="774"/>
      <c r="S37" s="539"/>
      <c r="T37" s="539"/>
    </row>
    <row r="38" spans="1:20" ht="10.5" customHeight="1">
      <c r="A38" s="651" t="s">
        <v>402</v>
      </c>
      <c r="B38" s="651"/>
      <c r="C38" s="651"/>
      <c r="D38" s="651"/>
      <c r="E38" s="651"/>
      <c r="F38" s="651"/>
      <c r="G38" s="651"/>
      <c r="H38" s="651"/>
      <c r="I38" s="774"/>
      <c r="J38" s="774"/>
      <c r="K38" s="774"/>
      <c r="L38" s="774"/>
      <c r="M38" s="774"/>
      <c r="N38" s="774"/>
      <c r="O38" s="774"/>
      <c r="P38" s="774"/>
      <c r="Q38" s="774"/>
      <c r="R38" s="539"/>
      <c r="S38" s="539"/>
      <c r="T38" s="539"/>
    </row>
    <row r="39" spans="1:20" ht="10.5" customHeight="1">
      <c r="A39" s="651"/>
      <c r="B39" s="651"/>
      <c r="C39" s="651"/>
      <c r="D39" s="651"/>
      <c r="E39" s="651"/>
      <c r="F39" s="651"/>
      <c r="G39" s="651"/>
      <c r="H39" s="651"/>
      <c r="I39" s="774"/>
      <c r="J39" s="774"/>
      <c r="K39" s="774"/>
      <c r="L39" s="774"/>
      <c r="M39" s="774"/>
      <c r="N39" s="774"/>
      <c r="O39" s="774"/>
      <c r="P39" s="774"/>
      <c r="Q39" s="774"/>
      <c r="R39" s="539"/>
      <c r="S39" s="539"/>
      <c r="T39" s="539"/>
    </row>
    <row r="40" spans="9:20" ht="10.5" customHeight="1">
      <c r="I40" s="539"/>
      <c r="J40" s="539"/>
      <c r="R40" s="539"/>
      <c r="S40" s="539"/>
      <c r="T40" s="539"/>
    </row>
    <row r="41" spans="1:20" ht="10.5" customHeight="1">
      <c r="A41" s="651"/>
      <c r="B41" s="651"/>
      <c r="C41" s="651"/>
      <c r="D41" s="651"/>
      <c r="E41" s="651"/>
      <c r="F41" s="651"/>
      <c r="G41" s="651"/>
      <c r="H41" s="651"/>
      <c r="I41" s="774"/>
      <c r="J41" s="774"/>
      <c r="K41" s="774"/>
      <c r="L41" s="774"/>
      <c r="M41" s="774"/>
      <c r="N41" s="774"/>
      <c r="O41" s="774"/>
      <c r="P41" s="774"/>
      <c r="Q41" s="774"/>
      <c r="R41" s="539"/>
      <c r="S41" s="539"/>
      <c r="T41" s="539"/>
    </row>
    <row r="42" spans="1:20" ht="12.75" customHeight="1">
      <c r="A42" s="540" t="s">
        <v>181</v>
      </c>
      <c r="B42" s="651"/>
      <c r="C42" s="651"/>
      <c r="D42" s="651"/>
      <c r="E42" s="651"/>
      <c r="F42" s="651"/>
      <c r="G42" s="651"/>
      <c r="H42" s="651"/>
      <c r="I42" s="651"/>
      <c r="J42" s="774"/>
      <c r="K42" s="774"/>
      <c r="L42" s="774"/>
      <c r="M42" s="774"/>
      <c r="N42" s="774"/>
      <c r="O42" s="774"/>
      <c r="P42" s="774"/>
      <c r="Q42" s="774"/>
      <c r="R42" s="742" t="s">
        <v>471</v>
      </c>
      <c r="S42" s="539"/>
      <c r="T42" s="539"/>
    </row>
    <row r="43" spans="1:20" ht="12.75" customHeight="1" thickBot="1">
      <c r="A43" s="549" t="s">
        <v>472</v>
      </c>
      <c r="J43" s="539"/>
      <c r="S43" s="539"/>
      <c r="T43" s="539"/>
    </row>
    <row r="44" spans="1:18" ht="14.25" customHeight="1" thickBot="1">
      <c r="A44" s="1207" t="s">
        <v>403</v>
      </c>
      <c r="B44" s="1192" t="s">
        <v>481</v>
      </c>
      <c r="C44" s="1192"/>
      <c r="D44" s="1192"/>
      <c r="E44" s="1192"/>
      <c r="F44" s="1192"/>
      <c r="G44" s="1192"/>
      <c r="H44" s="1192"/>
      <c r="I44" s="1193"/>
      <c r="J44" s="1192" t="s">
        <v>123</v>
      </c>
      <c r="K44" s="1192"/>
      <c r="L44" s="1192"/>
      <c r="M44" s="1192"/>
      <c r="N44" s="1192"/>
      <c r="O44" s="1192"/>
      <c r="P44" s="1192"/>
      <c r="Q44" s="1192"/>
      <c r="R44" s="776" t="s">
        <v>185</v>
      </c>
    </row>
    <row r="45" spans="1:20" ht="13.5" thickBot="1">
      <c r="A45" s="1208"/>
      <c r="B45" s="956">
        <v>1998</v>
      </c>
      <c r="C45" s="953">
        <v>1999</v>
      </c>
      <c r="D45" s="953">
        <v>2000</v>
      </c>
      <c r="E45" s="952">
        <v>2001</v>
      </c>
      <c r="F45" s="952">
        <v>2002</v>
      </c>
      <c r="G45" s="953">
        <v>2003</v>
      </c>
      <c r="H45" s="1007">
        <v>2004</v>
      </c>
      <c r="I45" s="955">
        <v>2005</v>
      </c>
      <c r="J45" s="953">
        <v>1998</v>
      </c>
      <c r="K45" s="953">
        <v>1999</v>
      </c>
      <c r="L45" s="952">
        <v>2000</v>
      </c>
      <c r="M45" s="952">
        <v>2001</v>
      </c>
      <c r="N45" s="952">
        <v>2002</v>
      </c>
      <c r="O45" s="953">
        <v>2003</v>
      </c>
      <c r="P45" s="1007">
        <v>2004</v>
      </c>
      <c r="Q45" s="955">
        <v>2005</v>
      </c>
      <c r="R45" s="637"/>
      <c r="S45" s="539"/>
      <c r="T45" s="539"/>
    </row>
    <row r="46" spans="1:20" ht="12.75" customHeight="1">
      <c r="A46" s="777" t="s">
        <v>370</v>
      </c>
      <c r="B46" s="640"/>
      <c r="C46" s="640"/>
      <c r="D46" s="640"/>
      <c r="E46" s="639"/>
      <c r="F46" s="778"/>
      <c r="G46" s="779">
        <v>26.1</v>
      </c>
      <c r="H46" s="780">
        <v>11.6</v>
      </c>
      <c r="I46" s="1008">
        <v>13</v>
      </c>
      <c r="J46" s="640"/>
      <c r="K46" s="640"/>
      <c r="L46" s="639"/>
      <c r="M46" s="639"/>
      <c r="N46" s="745"/>
      <c r="O46" s="746" t="s">
        <v>404</v>
      </c>
      <c r="P46" s="747" t="s">
        <v>404</v>
      </c>
      <c r="Q46" s="1015" t="s">
        <v>404</v>
      </c>
      <c r="R46" s="641" t="s">
        <v>188</v>
      </c>
      <c r="S46" s="539"/>
      <c r="T46" s="539"/>
    </row>
    <row r="47" spans="1:20" ht="12.75" customHeight="1">
      <c r="A47" s="777" t="s">
        <v>405</v>
      </c>
      <c r="B47" s="640"/>
      <c r="C47" s="640"/>
      <c r="D47" s="640"/>
      <c r="E47" s="639"/>
      <c r="F47" s="781">
        <v>38.1</v>
      </c>
      <c r="G47" s="782">
        <v>0</v>
      </c>
      <c r="H47" s="783">
        <v>0</v>
      </c>
      <c r="I47" s="1009">
        <v>0</v>
      </c>
      <c r="J47" s="640"/>
      <c r="K47" s="640"/>
      <c r="L47" s="639"/>
      <c r="M47" s="639"/>
      <c r="N47" s="784">
        <v>39</v>
      </c>
      <c r="O47" s="785">
        <v>0</v>
      </c>
      <c r="P47" s="786">
        <v>0</v>
      </c>
      <c r="Q47" s="748">
        <v>0</v>
      </c>
      <c r="R47" s="641" t="s">
        <v>231</v>
      </c>
      <c r="S47" s="539"/>
      <c r="T47" s="539"/>
    </row>
    <row r="48" spans="1:20" ht="12.75" customHeight="1">
      <c r="A48" s="777" t="s">
        <v>406</v>
      </c>
      <c r="B48" s="640"/>
      <c r="C48" s="640"/>
      <c r="D48" s="640"/>
      <c r="E48" s="639"/>
      <c r="F48" s="781"/>
      <c r="G48" s="782">
        <v>0.05</v>
      </c>
      <c r="H48" s="787">
        <v>0.06</v>
      </c>
      <c r="I48" s="1010">
        <v>0.06</v>
      </c>
      <c r="J48" s="640"/>
      <c r="K48" s="640"/>
      <c r="L48" s="639"/>
      <c r="M48" s="639"/>
      <c r="N48" s="784"/>
      <c r="O48" s="785">
        <v>2</v>
      </c>
      <c r="P48" s="786">
        <v>2</v>
      </c>
      <c r="Q48" s="748">
        <v>2</v>
      </c>
      <c r="R48" s="641" t="s">
        <v>407</v>
      </c>
      <c r="S48" s="539"/>
      <c r="T48" s="539"/>
    </row>
    <row r="49" spans="1:20" ht="12.75" customHeight="1">
      <c r="A49" s="788" t="s">
        <v>408</v>
      </c>
      <c r="B49" s="663">
        <v>1.6</v>
      </c>
      <c r="C49" s="663">
        <v>4.3</v>
      </c>
      <c r="D49" s="663">
        <v>2.7</v>
      </c>
      <c r="E49" s="643">
        <v>2.7</v>
      </c>
      <c r="F49" s="789">
        <v>2.7</v>
      </c>
      <c r="G49" s="790">
        <v>1.1</v>
      </c>
      <c r="H49" s="791">
        <v>1.5</v>
      </c>
      <c r="I49" s="1011">
        <v>3.5</v>
      </c>
      <c r="J49" s="640">
        <v>3</v>
      </c>
      <c r="K49" s="640">
        <v>3</v>
      </c>
      <c r="L49" s="639">
        <v>2</v>
      </c>
      <c r="M49" s="646">
        <v>2</v>
      </c>
      <c r="N49" s="784">
        <v>2</v>
      </c>
      <c r="O49" s="785">
        <v>2</v>
      </c>
      <c r="P49" s="786">
        <v>2</v>
      </c>
      <c r="Q49" s="748">
        <v>2</v>
      </c>
      <c r="R49" s="641" t="s">
        <v>409</v>
      </c>
      <c r="S49" s="539"/>
      <c r="T49" s="539"/>
    </row>
    <row r="50" spans="1:20" ht="12.75" customHeight="1">
      <c r="A50" s="788" t="s">
        <v>410</v>
      </c>
      <c r="B50" s="663"/>
      <c r="C50" s="663"/>
      <c r="D50" s="663"/>
      <c r="E50" s="643"/>
      <c r="F50" s="789"/>
      <c r="G50" s="790"/>
      <c r="H50" s="791"/>
      <c r="I50" s="1011">
        <v>0</v>
      </c>
      <c r="J50" s="640"/>
      <c r="K50" s="640"/>
      <c r="L50" s="639"/>
      <c r="M50" s="646"/>
      <c r="N50" s="784"/>
      <c r="O50" s="785"/>
      <c r="P50" s="786"/>
      <c r="Q50" s="748">
        <v>0</v>
      </c>
      <c r="R50" s="641" t="s">
        <v>407</v>
      </c>
      <c r="S50" s="539"/>
      <c r="T50" s="539"/>
    </row>
    <row r="51" spans="1:20" ht="12.75" customHeight="1">
      <c r="A51" s="642" t="s">
        <v>411</v>
      </c>
      <c r="B51" s="644">
        <v>46.8</v>
      </c>
      <c r="C51" s="644">
        <v>37.4</v>
      </c>
      <c r="D51" s="644">
        <v>60</v>
      </c>
      <c r="E51" s="643">
        <v>64.7</v>
      </c>
      <c r="F51" s="645">
        <v>66.4</v>
      </c>
      <c r="G51" s="792">
        <v>51.5</v>
      </c>
      <c r="H51" s="749">
        <v>60.4</v>
      </c>
      <c r="I51" s="755">
        <v>73.1</v>
      </c>
      <c r="J51" s="647">
        <v>6</v>
      </c>
      <c r="K51" s="647">
        <v>7</v>
      </c>
      <c r="L51" s="646">
        <v>7</v>
      </c>
      <c r="M51" s="646">
        <v>7</v>
      </c>
      <c r="N51" s="750">
        <v>7</v>
      </c>
      <c r="O51" s="751">
        <v>7</v>
      </c>
      <c r="P51" s="752">
        <v>8</v>
      </c>
      <c r="Q51" s="753">
        <v>8</v>
      </c>
      <c r="R51" s="649" t="s">
        <v>367</v>
      </c>
      <c r="S51" s="539"/>
      <c r="T51" s="539"/>
    </row>
    <row r="52" spans="1:20" ht="12.75" customHeight="1">
      <c r="A52" s="642" t="s">
        <v>412</v>
      </c>
      <c r="B52" s="644">
        <v>58.1</v>
      </c>
      <c r="C52" s="644">
        <v>11.9</v>
      </c>
      <c r="D52" s="644">
        <v>13.5</v>
      </c>
      <c r="E52" s="643">
        <v>0</v>
      </c>
      <c r="F52" s="645">
        <v>0</v>
      </c>
      <c r="G52" s="792">
        <v>4.1</v>
      </c>
      <c r="H52" s="749">
        <v>1.9</v>
      </c>
      <c r="I52" s="755">
        <v>10.8</v>
      </c>
      <c r="J52" s="647">
        <v>7</v>
      </c>
      <c r="K52" s="647">
        <v>7</v>
      </c>
      <c r="L52" s="646">
        <v>7</v>
      </c>
      <c r="M52" s="646">
        <v>0</v>
      </c>
      <c r="N52" s="750">
        <v>0</v>
      </c>
      <c r="O52" s="751">
        <v>2</v>
      </c>
      <c r="P52" s="752">
        <v>2</v>
      </c>
      <c r="Q52" s="753">
        <v>2</v>
      </c>
      <c r="R52" s="649" t="s">
        <v>413</v>
      </c>
      <c r="S52" s="539"/>
      <c r="T52" s="539"/>
    </row>
    <row r="53" spans="1:20" ht="12.75" customHeight="1">
      <c r="A53" s="642" t="s">
        <v>414</v>
      </c>
      <c r="B53" s="644">
        <v>0</v>
      </c>
      <c r="C53" s="644">
        <v>0</v>
      </c>
      <c r="D53" s="644">
        <v>0</v>
      </c>
      <c r="E53" s="643">
        <v>0</v>
      </c>
      <c r="F53" s="645">
        <v>0</v>
      </c>
      <c r="G53" s="792">
        <v>0</v>
      </c>
      <c r="H53" s="749">
        <v>0</v>
      </c>
      <c r="I53" s="755">
        <v>0</v>
      </c>
      <c r="J53" s="647">
        <v>0</v>
      </c>
      <c r="K53" s="647">
        <v>0</v>
      </c>
      <c r="L53" s="646">
        <v>0</v>
      </c>
      <c r="M53" s="646">
        <v>0</v>
      </c>
      <c r="N53" s="750">
        <v>0</v>
      </c>
      <c r="O53" s="751">
        <v>0</v>
      </c>
      <c r="P53" s="752">
        <v>0</v>
      </c>
      <c r="Q53" s="753">
        <v>0</v>
      </c>
      <c r="R53" s="649" t="s">
        <v>188</v>
      </c>
      <c r="S53" s="539"/>
      <c r="T53" s="539"/>
    </row>
    <row r="54" spans="1:20" ht="12.75" customHeight="1">
      <c r="A54" s="642" t="s">
        <v>415</v>
      </c>
      <c r="B54" s="644">
        <v>0</v>
      </c>
      <c r="C54" s="644">
        <v>0</v>
      </c>
      <c r="D54" s="644">
        <v>0</v>
      </c>
      <c r="E54" s="643">
        <v>0</v>
      </c>
      <c r="F54" s="645">
        <v>0</v>
      </c>
      <c r="G54" s="792">
        <v>0</v>
      </c>
      <c r="H54" s="749">
        <v>0</v>
      </c>
      <c r="I54" s="755">
        <v>0</v>
      </c>
      <c r="J54" s="647">
        <v>0</v>
      </c>
      <c r="K54" s="647">
        <v>0</v>
      </c>
      <c r="L54" s="646">
        <v>0</v>
      </c>
      <c r="M54" s="646">
        <v>0</v>
      </c>
      <c r="N54" s="750">
        <v>0</v>
      </c>
      <c r="O54" s="751">
        <v>0</v>
      </c>
      <c r="P54" s="752">
        <v>0</v>
      </c>
      <c r="Q54" s="753">
        <v>0</v>
      </c>
      <c r="R54" s="649" t="s">
        <v>188</v>
      </c>
      <c r="S54" s="539"/>
      <c r="T54" s="539"/>
    </row>
    <row r="55" spans="1:20" ht="12.75" customHeight="1">
      <c r="A55" s="642" t="s">
        <v>416</v>
      </c>
      <c r="B55" s="644">
        <v>0</v>
      </c>
      <c r="C55" s="644">
        <v>0</v>
      </c>
      <c r="D55" s="644">
        <v>0</v>
      </c>
      <c r="E55" s="643">
        <v>0</v>
      </c>
      <c r="F55" s="645">
        <v>0</v>
      </c>
      <c r="G55" s="792">
        <v>0</v>
      </c>
      <c r="H55" s="749">
        <v>0</v>
      </c>
      <c r="I55" s="755">
        <v>0</v>
      </c>
      <c r="J55" s="647">
        <v>0</v>
      </c>
      <c r="K55" s="647">
        <v>0</v>
      </c>
      <c r="L55" s="646">
        <v>0</v>
      </c>
      <c r="M55" s="646">
        <v>0</v>
      </c>
      <c r="N55" s="750">
        <v>0</v>
      </c>
      <c r="O55" s="751">
        <v>0</v>
      </c>
      <c r="P55" s="752">
        <v>0</v>
      </c>
      <c r="Q55" s="753">
        <v>0</v>
      </c>
      <c r="R55" s="649" t="s">
        <v>417</v>
      </c>
      <c r="S55" s="539"/>
      <c r="T55" s="539"/>
    </row>
    <row r="56" spans="1:20" ht="12.75" customHeight="1">
      <c r="A56" s="642" t="s">
        <v>418</v>
      </c>
      <c r="B56" s="644">
        <v>0.2</v>
      </c>
      <c r="C56" s="644">
        <v>2.3</v>
      </c>
      <c r="D56" s="644">
        <v>6.4</v>
      </c>
      <c r="E56" s="643">
        <v>9.8</v>
      </c>
      <c r="F56" s="645">
        <v>14</v>
      </c>
      <c r="G56" s="792">
        <v>13.7</v>
      </c>
      <c r="H56" s="749">
        <v>20.9</v>
      </c>
      <c r="I56" s="755">
        <v>15.6</v>
      </c>
      <c r="J56" s="647">
        <v>3</v>
      </c>
      <c r="K56" s="647">
        <v>3</v>
      </c>
      <c r="L56" s="646">
        <v>10</v>
      </c>
      <c r="M56" s="646">
        <v>10</v>
      </c>
      <c r="N56" s="750">
        <v>5</v>
      </c>
      <c r="O56" s="751">
        <v>4</v>
      </c>
      <c r="P56" s="752">
        <v>4</v>
      </c>
      <c r="Q56" s="753">
        <v>4</v>
      </c>
      <c r="R56" s="649" t="s">
        <v>188</v>
      </c>
      <c r="S56" s="539"/>
      <c r="T56" s="539"/>
    </row>
    <row r="57" spans="1:20" ht="12.75" customHeight="1">
      <c r="A57" s="642" t="s">
        <v>419</v>
      </c>
      <c r="B57" s="644"/>
      <c r="C57" s="644"/>
      <c r="D57" s="644"/>
      <c r="E57" s="643">
        <v>0</v>
      </c>
      <c r="F57" s="645">
        <v>0.4</v>
      </c>
      <c r="G57" s="792">
        <v>0.3</v>
      </c>
      <c r="H57" s="749">
        <v>0</v>
      </c>
      <c r="I57" s="1012">
        <v>0</v>
      </c>
      <c r="J57" s="647"/>
      <c r="K57" s="647"/>
      <c r="L57" s="646"/>
      <c r="M57" s="646">
        <v>0</v>
      </c>
      <c r="N57" s="750">
        <v>4</v>
      </c>
      <c r="O57" s="751">
        <v>6</v>
      </c>
      <c r="P57" s="752">
        <v>0</v>
      </c>
      <c r="Q57" s="753">
        <v>0</v>
      </c>
      <c r="R57" s="649" t="s">
        <v>231</v>
      </c>
      <c r="S57" s="539"/>
      <c r="T57" s="539"/>
    </row>
    <row r="58" spans="1:20" ht="12.75" customHeight="1">
      <c r="A58" s="642" t="s">
        <v>420</v>
      </c>
      <c r="B58" s="644"/>
      <c r="C58" s="644"/>
      <c r="D58" s="644"/>
      <c r="E58" s="643"/>
      <c r="F58" s="645"/>
      <c r="G58" s="792"/>
      <c r="H58" s="749"/>
      <c r="I58" s="667">
        <v>0</v>
      </c>
      <c r="J58" s="647"/>
      <c r="K58" s="647"/>
      <c r="L58" s="646"/>
      <c r="M58" s="646"/>
      <c r="N58" s="750"/>
      <c r="O58" s="751"/>
      <c r="P58" s="752"/>
      <c r="Q58" s="753">
        <v>0</v>
      </c>
      <c r="R58" s="649" t="s">
        <v>231</v>
      </c>
      <c r="S58" s="539"/>
      <c r="T58" s="539"/>
    </row>
    <row r="59" spans="1:20" ht="12.75" customHeight="1">
      <c r="A59" s="642" t="s">
        <v>421</v>
      </c>
      <c r="B59" s="644">
        <v>17.8</v>
      </c>
      <c r="C59" s="644">
        <v>16.6</v>
      </c>
      <c r="D59" s="644">
        <v>17.2</v>
      </c>
      <c r="E59" s="643">
        <v>21.1</v>
      </c>
      <c r="F59" s="645">
        <v>22.5</v>
      </c>
      <c r="G59" s="792">
        <v>18.7</v>
      </c>
      <c r="H59" s="749">
        <v>20.1</v>
      </c>
      <c r="I59" s="755">
        <v>22.4</v>
      </c>
      <c r="J59" s="647">
        <v>4</v>
      </c>
      <c r="K59" s="647">
        <v>5</v>
      </c>
      <c r="L59" s="646">
        <v>4</v>
      </c>
      <c r="M59" s="646">
        <v>4</v>
      </c>
      <c r="N59" s="750">
        <v>4</v>
      </c>
      <c r="O59" s="751">
        <v>4</v>
      </c>
      <c r="P59" s="752">
        <v>4</v>
      </c>
      <c r="Q59" s="753">
        <v>4</v>
      </c>
      <c r="R59" s="649" t="s">
        <v>188</v>
      </c>
      <c r="S59" s="539"/>
      <c r="T59" s="539"/>
    </row>
    <row r="60" spans="1:20" ht="12.75" customHeight="1">
      <c r="A60" s="642" t="s">
        <v>422</v>
      </c>
      <c r="B60" s="644"/>
      <c r="C60" s="644"/>
      <c r="D60" s="644">
        <v>6.7</v>
      </c>
      <c r="E60" s="643">
        <v>10</v>
      </c>
      <c r="F60" s="645">
        <v>1</v>
      </c>
      <c r="G60" s="792">
        <v>0</v>
      </c>
      <c r="H60" s="756">
        <v>0.35</v>
      </c>
      <c r="I60" s="1013">
        <v>0.95</v>
      </c>
      <c r="J60" s="647"/>
      <c r="K60" s="647"/>
      <c r="L60" s="646">
        <v>3</v>
      </c>
      <c r="M60" s="646">
        <v>3</v>
      </c>
      <c r="N60" s="750">
        <v>3</v>
      </c>
      <c r="O60" s="751">
        <v>0</v>
      </c>
      <c r="P60" s="752">
        <v>0</v>
      </c>
      <c r="Q60" s="753">
        <v>0</v>
      </c>
      <c r="R60" s="649" t="s">
        <v>188</v>
      </c>
      <c r="S60" s="539"/>
      <c r="T60" s="539"/>
    </row>
    <row r="61" spans="1:20" ht="12.75" customHeight="1">
      <c r="A61" s="642" t="s">
        <v>423</v>
      </c>
      <c r="B61" s="644">
        <v>6.2</v>
      </c>
      <c r="C61" s="644">
        <v>4.2</v>
      </c>
      <c r="D61" s="644">
        <v>6</v>
      </c>
      <c r="E61" s="643">
        <v>6.3</v>
      </c>
      <c r="F61" s="645">
        <v>5.1</v>
      </c>
      <c r="G61" s="792">
        <v>5.1</v>
      </c>
      <c r="H61" s="749">
        <v>2.4</v>
      </c>
      <c r="I61" s="755">
        <v>2.9</v>
      </c>
      <c r="J61" s="647">
        <v>2</v>
      </c>
      <c r="K61" s="647">
        <v>2</v>
      </c>
      <c r="L61" s="646">
        <v>2</v>
      </c>
      <c r="M61" s="646">
        <v>2</v>
      </c>
      <c r="N61" s="750">
        <v>2</v>
      </c>
      <c r="O61" s="751">
        <v>2</v>
      </c>
      <c r="P61" s="752">
        <v>2</v>
      </c>
      <c r="Q61" s="753">
        <v>1</v>
      </c>
      <c r="R61" s="649" t="s">
        <v>391</v>
      </c>
      <c r="S61" s="539"/>
      <c r="T61" s="539"/>
    </row>
    <row r="62" spans="1:20" ht="12.75" customHeight="1">
      <c r="A62" s="642" t="s">
        <v>424</v>
      </c>
      <c r="B62" s="644">
        <v>1.2</v>
      </c>
      <c r="C62" s="644">
        <v>0</v>
      </c>
      <c r="D62" s="644">
        <v>0</v>
      </c>
      <c r="E62" s="643">
        <v>0</v>
      </c>
      <c r="F62" s="645">
        <v>0</v>
      </c>
      <c r="G62" s="792">
        <v>0</v>
      </c>
      <c r="H62" s="749">
        <v>0</v>
      </c>
      <c r="I62" s="755">
        <v>0</v>
      </c>
      <c r="J62" s="647">
        <v>3</v>
      </c>
      <c r="K62" s="647">
        <v>0</v>
      </c>
      <c r="L62" s="646">
        <v>0</v>
      </c>
      <c r="M62" s="646">
        <v>0</v>
      </c>
      <c r="N62" s="750">
        <v>0</v>
      </c>
      <c r="O62" s="751">
        <v>0</v>
      </c>
      <c r="P62" s="752">
        <v>0</v>
      </c>
      <c r="Q62" s="753">
        <v>0</v>
      </c>
      <c r="R62" s="649" t="s">
        <v>425</v>
      </c>
      <c r="S62" s="539"/>
      <c r="T62" s="539"/>
    </row>
    <row r="63" spans="1:20" ht="12.75" customHeight="1">
      <c r="A63" s="754" t="s">
        <v>426</v>
      </c>
      <c r="B63" s="644">
        <v>0.4</v>
      </c>
      <c r="C63" s="644">
        <v>0.6</v>
      </c>
      <c r="D63" s="644">
        <v>0.1</v>
      </c>
      <c r="E63" s="643">
        <v>0</v>
      </c>
      <c r="F63" s="645">
        <v>0</v>
      </c>
      <c r="G63" s="792">
        <v>0</v>
      </c>
      <c r="H63" s="749">
        <v>0</v>
      </c>
      <c r="I63" s="755">
        <v>0</v>
      </c>
      <c r="J63" s="647">
        <v>1</v>
      </c>
      <c r="K63" s="647">
        <v>1</v>
      </c>
      <c r="L63" s="646">
        <v>1</v>
      </c>
      <c r="M63" s="646">
        <v>0</v>
      </c>
      <c r="N63" s="750">
        <v>0</v>
      </c>
      <c r="O63" s="751">
        <v>0</v>
      </c>
      <c r="P63" s="752">
        <v>0</v>
      </c>
      <c r="Q63" s="753">
        <v>0</v>
      </c>
      <c r="R63" s="649" t="s">
        <v>188</v>
      </c>
      <c r="S63" s="539"/>
      <c r="T63" s="539"/>
    </row>
    <row r="64" spans="1:20" ht="12.75" customHeight="1">
      <c r="A64" s="642" t="s">
        <v>427</v>
      </c>
      <c r="B64" s="654"/>
      <c r="C64" s="654"/>
      <c r="D64" s="654"/>
      <c r="E64" s="653"/>
      <c r="F64" s="758"/>
      <c r="G64" s="793">
        <v>0</v>
      </c>
      <c r="H64" s="764">
        <v>0</v>
      </c>
      <c r="I64" s="1014">
        <v>0</v>
      </c>
      <c r="J64" s="656"/>
      <c r="K64" s="656"/>
      <c r="L64" s="655"/>
      <c r="M64" s="655"/>
      <c r="N64" s="760"/>
      <c r="O64" s="765">
        <v>0</v>
      </c>
      <c r="P64" s="766">
        <v>0</v>
      </c>
      <c r="Q64" s="761">
        <v>0</v>
      </c>
      <c r="R64" s="649" t="s">
        <v>188</v>
      </c>
      <c r="S64" s="539"/>
      <c r="T64" s="539"/>
    </row>
    <row r="65" spans="1:20" ht="18" customHeight="1" thickBot="1">
      <c r="A65" s="658" t="s">
        <v>428</v>
      </c>
      <c r="B65" s="654">
        <v>30.6</v>
      </c>
      <c r="C65" s="654">
        <v>27.9</v>
      </c>
      <c r="D65" s="654">
        <v>26.9</v>
      </c>
      <c r="E65" s="653">
        <v>28.9</v>
      </c>
      <c r="F65" s="758">
        <v>29.4</v>
      </c>
      <c r="G65" s="793">
        <v>17.1</v>
      </c>
      <c r="H65" s="764">
        <v>21.4</v>
      </c>
      <c r="I65" s="1014">
        <v>14.3</v>
      </c>
      <c r="J65" s="656">
        <v>8</v>
      </c>
      <c r="K65" s="656">
        <v>7</v>
      </c>
      <c r="L65" s="655">
        <v>7</v>
      </c>
      <c r="M65" s="655">
        <v>7</v>
      </c>
      <c r="N65" s="760">
        <v>7</v>
      </c>
      <c r="O65" s="765">
        <v>5</v>
      </c>
      <c r="P65" s="766">
        <v>5</v>
      </c>
      <c r="Q65" s="761">
        <v>5</v>
      </c>
      <c r="R65" s="657" t="s">
        <v>188</v>
      </c>
      <c r="S65" s="539"/>
      <c r="T65" s="539"/>
    </row>
    <row r="66" spans="1:18" ht="13.5" thickBot="1">
      <c r="A66" s="796" t="s">
        <v>429</v>
      </c>
      <c r="B66" s="1016">
        <f>SUM(B49:B65)</f>
        <v>162.89999999999998</v>
      </c>
      <c r="C66" s="620">
        <f>SUM(C49:C65)</f>
        <v>105.19999999999999</v>
      </c>
      <c r="D66" s="620">
        <f>SUM(D49:D65)</f>
        <v>139.5</v>
      </c>
      <c r="E66" s="620">
        <f>SUM(E49:E65)</f>
        <v>143.5</v>
      </c>
      <c r="F66" s="770">
        <f>SUM(F46:F65)</f>
        <v>179.60000000000002</v>
      </c>
      <c r="G66" s="794">
        <f>SUM(G46:G65)</f>
        <v>137.75</v>
      </c>
      <c r="H66" s="795">
        <f>SUM(H46:H65)</f>
        <v>140.61</v>
      </c>
      <c r="I66" s="1006">
        <f>SUM(I46:I65)</f>
        <v>156.60999999999999</v>
      </c>
      <c r="J66" s="660">
        <f>SUM(J49:J65)</f>
        <v>37</v>
      </c>
      <c r="K66" s="660">
        <f>SUM(K49:K65)</f>
        <v>35</v>
      </c>
      <c r="L66" s="660">
        <f>SUM(L49:L65)</f>
        <v>43</v>
      </c>
      <c r="M66" s="633">
        <f>SUM(M49:M65)</f>
        <v>35</v>
      </c>
      <c r="N66" s="635">
        <v>73</v>
      </c>
      <c r="O66" s="636">
        <f>SUM(O46:O65)</f>
        <v>34</v>
      </c>
      <c r="P66" s="772">
        <f>SUM(P47:P65)</f>
        <v>29</v>
      </c>
      <c r="Q66" s="957">
        <f>SUM(Q47:Q65)</f>
        <v>28</v>
      </c>
      <c r="R66" s="661"/>
    </row>
    <row r="67" spans="1:18" ht="13.5" thickBot="1">
      <c r="A67" s="796" t="s">
        <v>317</v>
      </c>
      <c r="B67" s="797">
        <v>979.2</v>
      </c>
      <c r="C67" s="797">
        <v>925.3</v>
      </c>
      <c r="D67" s="798">
        <v>981.5</v>
      </c>
      <c r="E67" s="797">
        <v>1142.6</v>
      </c>
      <c r="F67" s="659">
        <v>1277.1</v>
      </c>
      <c r="G67" s="794">
        <v>1165.9</v>
      </c>
      <c r="H67" s="795">
        <v>1362</v>
      </c>
      <c r="I67" s="1006">
        <v>2107.9</v>
      </c>
      <c r="J67" s="799">
        <v>234</v>
      </c>
      <c r="K67" s="799">
        <v>228</v>
      </c>
      <c r="L67" s="799">
        <v>227</v>
      </c>
      <c r="M67" s="800">
        <v>220</v>
      </c>
      <c r="N67" s="801">
        <v>254</v>
      </c>
      <c r="O67" s="802">
        <v>211</v>
      </c>
      <c r="P67" s="803">
        <v>197</v>
      </c>
      <c r="Q67" s="804">
        <v>216</v>
      </c>
      <c r="R67" s="661"/>
    </row>
    <row r="69" spans="1:15" ht="12.75">
      <c r="A69" s="1206" t="s">
        <v>430</v>
      </c>
      <c r="B69" s="1206"/>
      <c r="C69" s="1206"/>
      <c r="D69" s="1206"/>
      <c r="E69" s="1206"/>
      <c r="F69" s="1206"/>
      <c r="G69" s="1206"/>
      <c r="H69" s="1206"/>
      <c r="I69" s="1206"/>
      <c r="J69" s="1206"/>
      <c r="K69" s="1206"/>
      <c r="L69" s="1206"/>
      <c r="M69" s="1206"/>
      <c r="N69" s="1206"/>
      <c r="O69" s="1206"/>
    </row>
  </sheetData>
  <mergeCells count="7">
    <mergeCell ref="A69:O69"/>
    <mergeCell ref="A3:A4"/>
    <mergeCell ref="B3:I3"/>
    <mergeCell ref="J3:Q3"/>
    <mergeCell ref="A44:A45"/>
    <mergeCell ref="B44:I44"/>
    <mergeCell ref="J44:Q44"/>
  </mergeCells>
  <printOptions/>
  <pageMargins left="0.7874015748031497" right="0.7874015748031497" top="0.984251968503937" bottom="1.1811023622047245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M38"/>
  <sheetViews>
    <sheetView workbookViewId="0" topLeftCell="A1">
      <selection activeCell="Q11" sqref="Q11"/>
    </sheetView>
  </sheetViews>
  <sheetFormatPr defaultColWidth="9.140625" defaultRowHeight="12.75"/>
  <cols>
    <col min="1" max="1" width="20.57421875" style="539" customWidth="1"/>
    <col min="2" max="2" width="6.8515625" style="539" customWidth="1"/>
    <col min="3" max="3" width="7.00390625" style="539" customWidth="1"/>
    <col min="4" max="4" width="7.57421875" style="539" customWidth="1"/>
    <col min="5" max="5" width="6.7109375" style="539" customWidth="1"/>
    <col min="6" max="6" width="6.57421875" style="539" customWidth="1"/>
    <col min="7" max="8" width="6.7109375" style="539" customWidth="1"/>
    <col min="9" max="9" width="5.8515625" style="539" customWidth="1"/>
    <col min="10" max="10" width="6.00390625" style="539" customWidth="1"/>
    <col min="11" max="12" width="5.8515625" style="539" customWidth="1"/>
    <col min="13" max="14" width="6.00390625" style="539" customWidth="1"/>
    <col min="15" max="15" width="6.140625" style="539" customWidth="1"/>
    <col min="16" max="16" width="11.57421875" style="539" customWidth="1"/>
    <col min="17" max="16384" width="9.140625" style="539" customWidth="1"/>
  </cols>
  <sheetData>
    <row r="1" spans="1:16" ht="13.5">
      <c r="A1" s="805" t="s">
        <v>181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M1" s="541"/>
      <c r="N1" s="541"/>
      <c r="O1" s="541"/>
      <c r="P1" s="542" t="s">
        <v>473</v>
      </c>
    </row>
    <row r="2" spans="1:16" ht="13.5" thickBot="1">
      <c r="A2" s="549" t="s">
        <v>474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</row>
    <row r="3" spans="1:16" ht="15" thickBot="1">
      <c r="A3" s="806" t="s">
        <v>183</v>
      </c>
      <c r="B3" s="1191" t="s">
        <v>461</v>
      </c>
      <c r="C3" s="1192"/>
      <c r="D3" s="1192"/>
      <c r="E3" s="1192"/>
      <c r="F3" s="1192"/>
      <c r="G3" s="1192"/>
      <c r="H3" s="807"/>
      <c r="I3" s="1191" t="s">
        <v>431</v>
      </c>
      <c r="J3" s="1192"/>
      <c r="K3" s="1192"/>
      <c r="L3" s="1192"/>
      <c r="M3" s="1192"/>
      <c r="N3" s="1192"/>
      <c r="O3" s="807"/>
      <c r="P3" s="808" t="s">
        <v>185</v>
      </c>
    </row>
    <row r="4" spans="1:16" ht="13.5" thickBot="1">
      <c r="A4" s="1026"/>
      <c r="B4" s="552">
        <v>1999</v>
      </c>
      <c r="C4" s="554">
        <v>2000</v>
      </c>
      <c r="D4" s="553">
        <v>2001</v>
      </c>
      <c r="E4" s="554">
        <v>2002</v>
      </c>
      <c r="F4" s="553">
        <v>2003</v>
      </c>
      <c r="G4" s="555">
        <v>2004</v>
      </c>
      <c r="H4" s="672">
        <v>2005</v>
      </c>
      <c r="I4" s="553">
        <v>1999</v>
      </c>
      <c r="J4" s="555">
        <v>2000</v>
      </c>
      <c r="K4" s="553">
        <v>2001</v>
      </c>
      <c r="L4" s="554">
        <v>2002</v>
      </c>
      <c r="M4" s="553">
        <v>2003</v>
      </c>
      <c r="N4" s="555">
        <v>2004</v>
      </c>
      <c r="O4" s="672">
        <v>2005</v>
      </c>
      <c r="P4" s="673"/>
    </row>
    <row r="5" spans="1:117" s="815" customFormat="1" ht="12.75">
      <c r="A5" s="809" t="s">
        <v>432</v>
      </c>
      <c r="B5" s="609">
        <v>5.63</v>
      </c>
      <c r="C5" s="810">
        <v>7.7</v>
      </c>
      <c r="D5" s="609">
        <v>9.8</v>
      </c>
      <c r="E5" s="811">
        <v>14.3</v>
      </c>
      <c r="F5" s="609">
        <v>20.5</v>
      </c>
      <c r="G5" s="810">
        <v>40</v>
      </c>
      <c r="H5" s="949">
        <v>30</v>
      </c>
      <c r="I5" s="713">
        <v>5</v>
      </c>
      <c r="J5" s="714">
        <v>5</v>
      </c>
      <c r="K5" s="713">
        <v>5</v>
      </c>
      <c r="L5" s="812">
        <v>5</v>
      </c>
      <c r="M5" s="713">
        <v>11</v>
      </c>
      <c r="N5" s="714">
        <v>16</v>
      </c>
      <c r="O5" s="715">
        <v>18</v>
      </c>
      <c r="P5" s="814" t="s">
        <v>229</v>
      </c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  <c r="AK5" s="626"/>
      <c r="AL5" s="626"/>
      <c r="AM5" s="626"/>
      <c r="AN5" s="626"/>
      <c r="AO5" s="626"/>
      <c r="AP5" s="626"/>
      <c r="AQ5" s="626"/>
      <c r="AR5" s="626"/>
      <c r="AS5" s="626"/>
      <c r="AT5" s="626"/>
      <c r="AU5" s="626"/>
      <c r="AV5" s="626"/>
      <c r="AW5" s="626"/>
      <c r="AX5" s="626"/>
      <c r="AY5" s="626"/>
      <c r="AZ5" s="626"/>
      <c r="BA5" s="626"/>
      <c r="BB5" s="626"/>
      <c r="BC5" s="626"/>
      <c r="BD5" s="626"/>
      <c r="BE5" s="626"/>
      <c r="BF5" s="626"/>
      <c r="BG5" s="626"/>
      <c r="BH5" s="626"/>
      <c r="BI5" s="626"/>
      <c r="BJ5" s="626"/>
      <c r="BK5" s="626"/>
      <c r="BL5" s="626"/>
      <c r="BM5" s="626"/>
      <c r="BN5" s="626"/>
      <c r="BO5" s="626"/>
      <c r="BP5" s="626"/>
      <c r="BQ5" s="626"/>
      <c r="BR5" s="626"/>
      <c r="BS5" s="626"/>
      <c r="BT5" s="626"/>
      <c r="BU5" s="626"/>
      <c r="BV5" s="626"/>
      <c r="BW5" s="626"/>
      <c r="BX5" s="626"/>
      <c r="BY5" s="626"/>
      <c r="BZ5" s="626"/>
      <c r="CA5" s="626"/>
      <c r="CB5" s="626"/>
      <c r="CC5" s="626"/>
      <c r="CD5" s="626"/>
      <c r="CE5" s="626"/>
      <c r="CF5" s="626"/>
      <c r="CG5" s="626"/>
      <c r="CH5" s="626"/>
      <c r="CI5" s="626"/>
      <c r="CJ5" s="626"/>
      <c r="CK5" s="626"/>
      <c r="CL5" s="626"/>
      <c r="CM5" s="626"/>
      <c r="CN5" s="626"/>
      <c r="CO5" s="626"/>
      <c r="CP5" s="626"/>
      <c r="CQ5" s="626"/>
      <c r="CR5" s="626"/>
      <c r="CS5" s="626"/>
      <c r="CT5" s="626"/>
      <c r="CU5" s="626"/>
      <c r="CV5" s="626"/>
      <c r="CW5" s="626"/>
      <c r="CX5" s="626"/>
      <c r="CY5" s="626"/>
      <c r="CZ5" s="626"/>
      <c r="DA5" s="626"/>
      <c r="DB5" s="626"/>
      <c r="DC5" s="626"/>
      <c r="DD5" s="626"/>
      <c r="DE5" s="626"/>
      <c r="DF5" s="626"/>
      <c r="DG5" s="626"/>
      <c r="DH5" s="626"/>
      <c r="DI5" s="626"/>
      <c r="DJ5" s="626"/>
      <c r="DK5" s="626"/>
      <c r="DL5" s="626"/>
      <c r="DM5" s="626"/>
    </row>
    <row r="6" spans="1:117" ht="12.75">
      <c r="A6" s="809" t="s">
        <v>433</v>
      </c>
      <c r="B6" s="609">
        <v>0</v>
      </c>
      <c r="C6" s="810">
        <v>0</v>
      </c>
      <c r="D6" s="609">
        <v>0</v>
      </c>
      <c r="E6" s="811">
        <v>0</v>
      </c>
      <c r="F6" s="609">
        <v>0</v>
      </c>
      <c r="G6" s="810">
        <v>0</v>
      </c>
      <c r="H6" s="949">
        <v>0</v>
      </c>
      <c r="I6" s="713">
        <v>0</v>
      </c>
      <c r="J6" s="714">
        <v>0</v>
      </c>
      <c r="K6" s="713">
        <v>0</v>
      </c>
      <c r="L6" s="812">
        <v>0</v>
      </c>
      <c r="M6" s="713">
        <v>0</v>
      </c>
      <c r="N6" s="714">
        <v>0</v>
      </c>
      <c r="O6" s="715">
        <v>0</v>
      </c>
      <c r="P6" s="814" t="s">
        <v>229</v>
      </c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26"/>
      <c r="AO6" s="626"/>
      <c r="AP6" s="626"/>
      <c r="AQ6" s="626"/>
      <c r="AR6" s="626"/>
      <c r="AS6" s="626"/>
      <c r="AT6" s="626"/>
      <c r="AU6" s="626"/>
      <c r="AV6" s="626"/>
      <c r="AW6" s="626"/>
      <c r="AX6" s="626"/>
      <c r="AY6" s="626"/>
      <c r="AZ6" s="626"/>
      <c r="BA6" s="626"/>
      <c r="BB6" s="626"/>
      <c r="BC6" s="626"/>
      <c r="BD6" s="626"/>
      <c r="BE6" s="626"/>
      <c r="BF6" s="626"/>
      <c r="BG6" s="626"/>
      <c r="BH6" s="626"/>
      <c r="BI6" s="626"/>
      <c r="BJ6" s="626"/>
      <c r="BK6" s="626"/>
      <c r="BL6" s="626"/>
      <c r="BM6" s="626"/>
      <c r="BN6" s="626"/>
      <c r="BO6" s="626"/>
      <c r="BP6" s="626"/>
      <c r="BQ6" s="626"/>
      <c r="BR6" s="626"/>
      <c r="BS6" s="626"/>
      <c r="BT6" s="626"/>
      <c r="BU6" s="626"/>
      <c r="BV6" s="626"/>
      <c r="BW6" s="626"/>
      <c r="BX6" s="626"/>
      <c r="BY6" s="626"/>
      <c r="BZ6" s="626"/>
      <c r="CA6" s="626"/>
      <c r="CB6" s="626"/>
      <c r="CC6" s="626"/>
      <c r="CD6" s="626"/>
      <c r="CE6" s="626"/>
      <c r="CF6" s="626"/>
      <c r="CG6" s="626"/>
      <c r="CH6" s="626"/>
      <c r="CI6" s="626"/>
      <c r="CJ6" s="626"/>
      <c r="CK6" s="626"/>
      <c r="CL6" s="626"/>
      <c r="CM6" s="626"/>
      <c r="CN6" s="626"/>
      <c r="CO6" s="626"/>
      <c r="CP6" s="626"/>
      <c r="CQ6" s="626"/>
      <c r="CR6" s="626"/>
      <c r="CS6" s="626"/>
      <c r="CT6" s="626"/>
      <c r="CU6" s="626"/>
      <c r="CV6" s="626"/>
      <c r="CW6" s="626"/>
      <c r="CX6" s="626"/>
      <c r="CY6" s="626"/>
      <c r="CZ6" s="626"/>
      <c r="DA6" s="626"/>
      <c r="DB6" s="626"/>
      <c r="DC6" s="626"/>
      <c r="DD6" s="626"/>
      <c r="DE6" s="626"/>
      <c r="DF6" s="626"/>
      <c r="DG6" s="626"/>
      <c r="DH6" s="626"/>
      <c r="DI6" s="626"/>
      <c r="DJ6" s="626"/>
      <c r="DK6" s="626"/>
      <c r="DL6" s="626"/>
      <c r="DM6" s="626"/>
    </row>
    <row r="7" spans="1:16" ht="12.75">
      <c r="A7" s="683" t="s">
        <v>434</v>
      </c>
      <c r="B7" s="816">
        <v>24.25</v>
      </c>
      <c r="C7" s="571">
        <v>47.2</v>
      </c>
      <c r="D7" s="569">
        <v>15</v>
      </c>
      <c r="E7" s="570">
        <v>53.5</v>
      </c>
      <c r="F7" s="569">
        <v>43.5</v>
      </c>
      <c r="G7" s="571">
        <v>47</v>
      </c>
      <c r="H7" s="944">
        <v>72.9</v>
      </c>
      <c r="I7" s="688">
        <v>24</v>
      </c>
      <c r="J7" s="689">
        <v>24</v>
      </c>
      <c r="K7" s="688">
        <v>16</v>
      </c>
      <c r="L7" s="817">
        <v>22</v>
      </c>
      <c r="M7" s="688">
        <v>20</v>
      </c>
      <c r="N7" s="689">
        <v>20</v>
      </c>
      <c r="O7" s="708">
        <v>14</v>
      </c>
      <c r="P7" s="818" t="s">
        <v>208</v>
      </c>
    </row>
    <row r="8" spans="1:16" ht="12.75">
      <c r="A8" s="683" t="s">
        <v>435</v>
      </c>
      <c r="B8" s="569">
        <v>14.1</v>
      </c>
      <c r="C8" s="571">
        <v>13</v>
      </c>
      <c r="D8" s="569">
        <v>21</v>
      </c>
      <c r="E8" s="570">
        <v>22.8</v>
      </c>
      <c r="F8" s="569">
        <v>25.1</v>
      </c>
      <c r="G8" s="571">
        <v>39.2</v>
      </c>
      <c r="H8" s="944">
        <v>255.6</v>
      </c>
      <c r="I8" s="688">
        <v>10</v>
      </c>
      <c r="J8" s="689">
        <v>10</v>
      </c>
      <c r="K8" s="688">
        <v>12</v>
      </c>
      <c r="L8" s="817">
        <v>12</v>
      </c>
      <c r="M8" s="688">
        <v>16</v>
      </c>
      <c r="N8" s="689">
        <v>13</v>
      </c>
      <c r="O8" s="708">
        <v>20</v>
      </c>
      <c r="P8" s="818" t="s">
        <v>234</v>
      </c>
    </row>
    <row r="9" spans="1:16" ht="12.75">
      <c r="A9" s="683" t="s">
        <v>436</v>
      </c>
      <c r="B9" s="569">
        <v>0.3</v>
      </c>
      <c r="C9" s="571">
        <v>0</v>
      </c>
      <c r="D9" s="569">
        <v>0.6</v>
      </c>
      <c r="E9" s="570">
        <v>0.6</v>
      </c>
      <c r="F9" s="569">
        <v>0.4</v>
      </c>
      <c r="G9" s="571">
        <v>0</v>
      </c>
      <c r="H9" s="944">
        <v>0</v>
      </c>
      <c r="I9" s="688">
        <v>8</v>
      </c>
      <c r="J9" s="689">
        <v>0</v>
      </c>
      <c r="K9" s="688">
        <v>9</v>
      </c>
      <c r="L9" s="817">
        <v>9</v>
      </c>
      <c r="M9" s="688">
        <v>7</v>
      </c>
      <c r="N9" s="689">
        <v>0</v>
      </c>
      <c r="O9" s="708">
        <v>0</v>
      </c>
      <c r="P9" s="818" t="s">
        <v>234</v>
      </c>
    </row>
    <row r="10" spans="1:16" ht="12.75">
      <c r="A10" s="683" t="s">
        <v>437</v>
      </c>
      <c r="B10" s="569">
        <v>10</v>
      </c>
      <c r="C10" s="571">
        <v>10.3</v>
      </c>
      <c r="D10" s="569">
        <v>11</v>
      </c>
      <c r="E10" s="570">
        <v>2</v>
      </c>
      <c r="F10" s="569">
        <v>0</v>
      </c>
      <c r="G10" s="571">
        <v>0</v>
      </c>
      <c r="H10" s="944">
        <v>0</v>
      </c>
      <c r="I10" s="688">
        <v>8</v>
      </c>
      <c r="J10" s="689">
        <v>8</v>
      </c>
      <c r="K10" s="688">
        <v>7</v>
      </c>
      <c r="L10" s="817">
        <v>6</v>
      </c>
      <c r="M10" s="688">
        <v>0</v>
      </c>
      <c r="N10" s="689">
        <v>0</v>
      </c>
      <c r="O10" s="708">
        <v>0</v>
      </c>
      <c r="P10" s="818" t="s">
        <v>229</v>
      </c>
    </row>
    <row r="11" spans="1:16" ht="12.75">
      <c r="A11" s="683" t="s">
        <v>438</v>
      </c>
      <c r="B11" s="816">
        <v>0.86</v>
      </c>
      <c r="C11" s="571">
        <v>0</v>
      </c>
      <c r="D11" s="569">
        <v>0</v>
      </c>
      <c r="E11" s="570">
        <v>0</v>
      </c>
      <c r="F11" s="569">
        <v>0</v>
      </c>
      <c r="G11" s="571">
        <v>0</v>
      </c>
      <c r="H11" s="944">
        <v>0</v>
      </c>
      <c r="I11" s="688">
        <v>25</v>
      </c>
      <c r="J11" s="689">
        <v>0</v>
      </c>
      <c r="K11" s="688">
        <v>0</v>
      </c>
      <c r="L11" s="817">
        <v>0</v>
      </c>
      <c r="M11" s="688">
        <v>0</v>
      </c>
      <c r="N11" s="689">
        <v>0</v>
      </c>
      <c r="O11" s="708">
        <v>0</v>
      </c>
      <c r="P11" s="818" t="s">
        <v>234</v>
      </c>
    </row>
    <row r="12" spans="1:16" ht="12.75">
      <c r="A12" s="683" t="s">
        <v>439</v>
      </c>
      <c r="B12" s="569">
        <v>10.4</v>
      </c>
      <c r="C12" s="571">
        <v>11.8</v>
      </c>
      <c r="D12" s="569">
        <v>22.8</v>
      </c>
      <c r="E12" s="570">
        <v>28.7</v>
      </c>
      <c r="F12" s="569">
        <v>23.6</v>
      </c>
      <c r="G12" s="571">
        <v>18.9</v>
      </c>
      <c r="H12" s="944">
        <v>24.2</v>
      </c>
      <c r="I12" s="688">
        <v>7</v>
      </c>
      <c r="J12" s="689">
        <v>7</v>
      </c>
      <c r="K12" s="688">
        <v>0</v>
      </c>
      <c r="L12" s="817">
        <v>9</v>
      </c>
      <c r="M12" s="688">
        <v>9</v>
      </c>
      <c r="N12" s="689">
        <v>9</v>
      </c>
      <c r="O12" s="708">
        <v>9</v>
      </c>
      <c r="P12" s="818" t="s">
        <v>208</v>
      </c>
    </row>
    <row r="13" spans="1:16" ht="12.75">
      <c r="A13" s="683" t="s">
        <v>440</v>
      </c>
      <c r="B13" s="569">
        <v>0</v>
      </c>
      <c r="C13" s="571">
        <v>0</v>
      </c>
      <c r="D13" s="569">
        <v>0</v>
      </c>
      <c r="E13" s="570">
        <v>0</v>
      </c>
      <c r="F13" s="569">
        <v>0</v>
      </c>
      <c r="G13" s="571">
        <v>0</v>
      </c>
      <c r="H13" s="944">
        <v>0</v>
      </c>
      <c r="I13" s="688">
        <v>0</v>
      </c>
      <c r="J13" s="689">
        <v>0</v>
      </c>
      <c r="K13" s="688">
        <v>0</v>
      </c>
      <c r="L13" s="817">
        <v>0</v>
      </c>
      <c r="M13" s="688">
        <v>0</v>
      </c>
      <c r="N13" s="689">
        <v>0</v>
      </c>
      <c r="O13" s="708">
        <v>0</v>
      </c>
      <c r="P13" s="818" t="s">
        <v>229</v>
      </c>
    </row>
    <row r="14" spans="1:16" ht="12.75">
      <c r="A14" s="683" t="s">
        <v>441</v>
      </c>
      <c r="B14" s="569">
        <v>0.5</v>
      </c>
      <c r="C14" s="571">
        <v>1.1</v>
      </c>
      <c r="D14" s="569">
        <v>0.3</v>
      </c>
      <c r="E14" s="570">
        <v>0.3</v>
      </c>
      <c r="F14" s="569">
        <v>0</v>
      </c>
      <c r="G14" s="571">
        <v>0</v>
      </c>
      <c r="H14" s="944">
        <v>0</v>
      </c>
      <c r="I14" s="688">
        <v>3</v>
      </c>
      <c r="J14" s="689">
        <v>3</v>
      </c>
      <c r="K14" s="688">
        <v>3</v>
      </c>
      <c r="L14" s="817">
        <v>3</v>
      </c>
      <c r="M14" s="688">
        <v>0</v>
      </c>
      <c r="N14" s="689">
        <v>0</v>
      </c>
      <c r="O14" s="708">
        <v>0</v>
      </c>
      <c r="P14" s="818" t="s">
        <v>188</v>
      </c>
    </row>
    <row r="15" spans="1:16" ht="12.75">
      <c r="A15" s="683" t="s">
        <v>442</v>
      </c>
      <c r="B15" s="569">
        <v>53.6</v>
      </c>
      <c r="C15" s="571">
        <v>62.5</v>
      </c>
      <c r="D15" s="569">
        <v>63</v>
      </c>
      <c r="E15" s="570">
        <v>40.3</v>
      </c>
      <c r="F15" s="569">
        <v>26.1</v>
      </c>
      <c r="G15" s="571">
        <v>28.8</v>
      </c>
      <c r="H15" s="944">
        <v>40.6</v>
      </c>
      <c r="I15" s="688">
        <v>40</v>
      </c>
      <c r="J15" s="689">
        <v>41</v>
      </c>
      <c r="K15" s="688">
        <v>44</v>
      </c>
      <c r="L15" s="817">
        <v>34</v>
      </c>
      <c r="M15" s="688">
        <v>13</v>
      </c>
      <c r="N15" s="689">
        <v>19</v>
      </c>
      <c r="O15" s="708">
        <v>15</v>
      </c>
      <c r="P15" s="818" t="s">
        <v>229</v>
      </c>
    </row>
    <row r="16" spans="1:16" ht="12.75">
      <c r="A16" s="683" t="s">
        <v>443</v>
      </c>
      <c r="B16" s="569">
        <v>0</v>
      </c>
      <c r="C16" s="571">
        <v>0</v>
      </c>
      <c r="D16" s="569">
        <v>0</v>
      </c>
      <c r="E16" s="570">
        <v>0</v>
      </c>
      <c r="F16" s="569">
        <v>0</v>
      </c>
      <c r="G16" s="571">
        <v>0</v>
      </c>
      <c r="H16" s="944">
        <v>0</v>
      </c>
      <c r="I16" s="688">
        <v>0</v>
      </c>
      <c r="J16" s="689">
        <v>0</v>
      </c>
      <c r="K16" s="688">
        <v>0</v>
      </c>
      <c r="L16" s="817">
        <v>0</v>
      </c>
      <c r="M16" s="688">
        <v>0</v>
      </c>
      <c r="N16" s="689">
        <v>0</v>
      </c>
      <c r="O16" s="708">
        <v>0</v>
      </c>
      <c r="P16" s="818" t="s">
        <v>305</v>
      </c>
    </row>
    <row r="17" spans="1:16" ht="12.75">
      <c r="A17" s="683" t="s">
        <v>444</v>
      </c>
      <c r="B17" s="569">
        <v>8.5</v>
      </c>
      <c r="C17" s="571">
        <v>0</v>
      </c>
      <c r="D17" s="569">
        <v>0</v>
      </c>
      <c r="E17" s="570">
        <v>34.6</v>
      </c>
      <c r="F17" s="569">
        <v>43.4</v>
      </c>
      <c r="G17" s="571">
        <v>43.9</v>
      </c>
      <c r="H17" s="944">
        <v>58.8</v>
      </c>
      <c r="I17" s="688">
        <v>9</v>
      </c>
      <c r="J17" s="689">
        <v>0</v>
      </c>
      <c r="K17" s="688">
        <v>0</v>
      </c>
      <c r="L17" s="817">
        <v>13</v>
      </c>
      <c r="M17" s="688">
        <v>11</v>
      </c>
      <c r="N17" s="689">
        <v>12</v>
      </c>
      <c r="O17" s="708">
        <v>11</v>
      </c>
      <c r="P17" s="818" t="s">
        <v>229</v>
      </c>
    </row>
    <row r="18" spans="1:16" ht="13.5" thickBot="1">
      <c r="A18" s="819" t="s">
        <v>445</v>
      </c>
      <c r="B18" s="612">
        <v>1.8</v>
      </c>
      <c r="C18" s="614">
        <v>1.4</v>
      </c>
      <c r="D18" s="612">
        <v>1.6</v>
      </c>
      <c r="E18" s="613">
        <v>1.4</v>
      </c>
      <c r="F18" s="612">
        <v>0.9</v>
      </c>
      <c r="G18" s="614">
        <v>1.2</v>
      </c>
      <c r="H18" s="1027">
        <v>1.7</v>
      </c>
      <c r="I18" s="695">
        <v>2</v>
      </c>
      <c r="J18" s="820">
        <v>3</v>
      </c>
      <c r="K18" s="695">
        <v>3</v>
      </c>
      <c r="L18" s="821">
        <v>2</v>
      </c>
      <c r="M18" s="695">
        <v>2</v>
      </c>
      <c r="N18" s="820">
        <v>2</v>
      </c>
      <c r="O18" s="1030">
        <v>1</v>
      </c>
      <c r="P18" s="823" t="s">
        <v>203</v>
      </c>
    </row>
    <row r="19" spans="1:16" ht="12.75">
      <c r="A19" s="550" t="s">
        <v>184</v>
      </c>
      <c r="B19" s="589"/>
      <c r="C19" s="589"/>
      <c r="D19" s="578"/>
      <c r="E19" s="578"/>
      <c r="F19" s="589"/>
      <c r="G19" s="578"/>
      <c r="H19" s="961"/>
      <c r="I19" s="824"/>
      <c r="J19" s="824"/>
      <c r="K19" s="825"/>
      <c r="L19" s="825"/>
      <c r="M19" s="824"/>
      <c r="N19" s="825"/>
      <c r="O19" s="1031"/>
      <c r="P19" s="703"/>
    </row>
    <row r="20" spans="1:16" ht="13.5" thickBot="1">
      <c r="A20" s="550" t="s">
        <v>354</v>
      </c>
      <c r="B20" s="589"/>
      <c r="C20" s="589"/>
      <c r="D20" s="578"/>
      <c r="E20" s="578"/>
      <c r="F20" s="589"/>
      <c r="G20" s="578"/>
      <c r="H20" s="961"/>
      <c r="I20" s="824"/>
      <c r="J20" s="824"/>
      <c r="K20" s="825"/>
      <c r="L20" s="825"/>
      <c r="M20" s="824"/>
      <c r="N20" s="825"/>
      <c r="O20" s="1031"/>
      <c r="P20" s="703"/>
    </row>
    <row r="21" spans="1:16" ht="12.75">
      <c r="A21" s="674" t="s">
        <v>446</v>
      </c>
      <c r="B21" s="826">
        <v>0</v>
      </c>
      <c r="C21" s="827">
        <v>0</v>
      </c>
      <c r="D21" s="826">
        <v>0</v>
      </c>
      <c r="E21" s="828">
        <v>0</v>
      </c>
      <c r="F21" s="826">
        <v>0</v>
      </c>
      <c r="G21" s="827">
        <v>0</v>
      </c>
      <c r="H21" s="1028">
        <v>0</v>
      </c>
      <c r="I21" s="679">
        <v>0</v>
      </c>
      <c r="J21" s="680">
        <v>0</v>
      </c>
      <c r="K21" s="679">
        <v>0</v>
      </c>
      <c r="L21" s="829">
        <v>0</v>
      </c>
      <c r="M21" s="679">
        <v>0</v>
      </c>
      <c r="N21" s="680">
        <v>0</v>
      </c>
      <c r="O21" s="705">
        <v>0</v>
      </c>
      <c r="P21" s="830" t="s">
        <v>229</v>
      </c>
    </row>
    <row r="22" spans="1:16" ht="12.75">
      <c r="A22" s="683" t="s">
        <v>447</v>
      </c>
      <c r="B22" s="569">
        <v>0</v>
      </c>
      <c r="C22" s="571">
        <v>0</v>
      </c>
      <c r="D22" s="569">
        <v>0</v>
      </c>
      <c r="E22" s="570">
        <v>0</v>
      </c>
      <c r="F22" s="569">
        <v>0</v>
      </c>
      <c r="G22" s="571">
        <v>0</v>
      </c>
      <c r="H22" s="944">
        <v>0</v>
      </c>
      <c r="I22" s="688">
        <v>0</v>
      </c>
      <c r="J22" s="689">
        <v>0</v>
      </c>
      <c r="K22" s="688">
        <v>0</v>
      </c>
      <c r="L22" s="817">
        <v>0</v>
      </c>
      <c r="M22" s="688">
        <v>0</v>
      </c>
      <c r="N22" s="689">
        <v>0</v>
      </c>
      <c r="O22" s="708">
        <v>0</v>
      </c>
      <c r="P22" s="818" t="s">
        <v>234</v>
      </c>
    </row>
    <row r="23" spans="1:16" ht="12.75">
      <c r="A23" s="683" t="s">
        <v>448</v>
      </c>
      <c r="B23" s="569">
        <v>0</v>
      </c>
      <c r="C23" s="571">
        <v>0</v>
      </c>
      <c r="D23" s="569">
        <v>0</v>
      </c>
      <c r="E23" s="570">
        <v>0</v>
      </c>
      <c r="F23" s="569">
        <v>0</v>
      </c>
      <c r="G23" s="571">
        <v>12.8</v>
      </c>
      <c r="H23" s="944">
        <v>2.8</v>
      </c>
      <c r="I23" s="688">
        <v>0</v>
      </c>
      <c r="J23" s="689">
        <v>0</v>
      </c>
      <c r="K23" s="688">
        <v>0</v>
      </c>
      <c r="L23" s="817">
        <v>0</v>
      </c>
      <c r="M23" s="688">
        <v>0</v>
      </c>
      <c r="N23" s="689">
        <v>5</v>
      </c>
      <c r="O23" s="708">
        <v>5</v>
      </c>
      <c r="P23" s="818" t="s">
        <v>231</v>
      </c>
    </row>
    <row r="24" spans="1:16" ht="12.75">
      <c r="A24" s="683" t="s">
        <v>449</v>
      </c>
      <c r="B24" s="569">
        <v>0</v>
      </c>
      <c r="C24" s="571">
        <v>0</v>
      </c>
      <c r="D24" s="569">
        <v>0</v>
      </c>
      <c r="E24" s="570">
        <v>0</v>
      </c>
      <c r="F24" s="569">
        <v>0</v>
      </c>
      <c r="G24" s="571">
        <v>0</v>
      </c>
      <c r="H24" s="944">
        <v>0</v>
      </c>
      <c r="I24" s="688">
        <v>0</v>
      </c>
      <c r="J24" s="689">
        <v>0</v>
      </c>
      <c r="K24" s="688">
        <v>0</v>
      </c>
      <c r="L24" s="817">
        <v>0</v>
      </c>
      <c r="M24" s="688">
        <v>0</v>
      </c>
      <c r="N24" s="689">
        <v>0</v>
      </c>
      <c r="O24" s="708">
        <v>0</v>
      </c>
      <c r="P24" s="818" t="s">
        <v>234</v>
      </c>
    </row>
    <row r="25" spans="1:16" ht="12.75">
      <c r="A25" s="683" t="s">
        <v>450</v>
      </c>
      <c r="B25" s="816">
        <v>8.05</v>
      </c>
      <c r="C25" s="571">
        <v>4.9</v>
      </c>
      <c r="D25" s="569">
        <v>0.7</v>
      </c>
      <c r="E25" s="570">
        <v>7.3</v>
      </c>
      <c r="F25" s="569">
        <v>6.8</v>
      </c>
      <c r="G25" s="571">
        <v>3.3</v>
      </c>
      <c r="H25" s="944">
        <v>4.2</v>
      </c>
      <c r="I25" s="688">
        <v>4</v>
      </c>
      <c r="J25" s="689">
        <v>4</v>
      </c>
      <c r="K25" s="688">
        <v>3</v>
      </c>
      <c r="L25" s="817">
        <v>4</v>
      </c>
      <c r="M25" s="688">
        <v>4</v>
      </c>
      <c r="N25" s="689">
        <v>4</v>
      </c>
      <c r="O25" s="708">
        <v>5</v>
      </c>
      <c r="P25" s="818" t="s">
        <v>229</v>
      </c>
    </row>
    <row r="26" spans="1:16" ht="12.75">
      <c r="A26" s="683" t="s">
        <v>451</v>
      </c>
      <c r="B26" s="816">
        <v>4.15</v>
      </c>
      <c r="C26" s="571">
        <v>5</v>
      </c>
      <c r="D26" s="569">
        <v>0</v>
      </c>
      <c r="E26" s="570">
        <v>8.4</v>
      </c>
      <c r="F26" s="569">
        <v>3.5</v>
      </c>
      <c r="G26" s="571">
        <v>4.3</v>
      </c>
      <c r="H26" s="944">
        <v>4.4</v>
      </c>
      <c r="I26" s="688">
        <v>1</v>
      </c>
      <c r="J26" s="689">
        <v>1</v>
      </c>
      <c r="K26" s="688">
        <v>0</v>
      </c>
      <c r="L26" s="817">
        <v>1</v>
      </c>
      <c r="M26" s="688">
        <v>1</v>
      </c>
      <c r="N26" s="689">
        <v>3</v>
      </c>
      <c r="O26" s="708">
        <v>2</v>
      </c>
      <c r="P26" s="818" t="s">
        <v>229</v>
      </c>
    </row>
    <row r="27" spans="1:16" ht="12.75">
      <c r="A27" s="683" t="s">
        <v>452</v>
      </c>
      <c r="B27" s="569">
        <v>0</v>
      </c>
      <c r="C27" s="571">
        <v>0</v>
      </c>
      <c r="D27" s="569">
        <v>0</v>
      </c>
      <c r="E27" s="570">
        <v>1.6</v>
      </c>
      <c r="F27" s="569">
        <v>0.8</v>
      </c>
      <c r="G27" s="571">
        <v>2</v>
      </c>
      <c r="H27" s="944">
        <v>2.4</v>
      </c>
      <c r="I27" s="688">
        <v>0</v>
      </c>
      <c r="J27" s="689">
        <v>0</v>
      </c>
      <c r="K27" s="688">
        <v>0</v>
      </c>
      <c r="L27" s="817">
        <v>4</v>
      </c>
      <c r="M27" s="688">
        <v>3</v>
      </c>
      <c r="N27" s="689">
        <v>3</v>
      </c>
      <c r="O27" s="708">
        <v>3</v>
      </c>
      <c r="P27" s="818" t="s">
        <v>229</v>
      </c>
    </row>
    <row r="28" spans="1:16" ht="12.75">
      <c r="A28" s="683" t="s">
        <v>453</v>
      </c>
      <c r="B28" s="569">
        <v>0</v>
      </c>
      <c r="C28" s="571">
        <v>0</v>
      </c>
      <c r="D28" s="569">
        <v>0</v>
      </c>
      <c r="E28" s="570">
        <v>0</v>
      </c>
      <c r="F28" s="569">
        <v>0</v>
      </c>
      <c r="G28" s="571">
        <v>0</v>
      </c>
      <c r="H28" s="944">
        <v>0</v>
      </c>
      <c r="I28" s="688">
        <v>0</v>
      </c>
      <c r="J28" s="689">
        <v>0</v>
      </c>
      <c r="K28" s="688">
        <v>0</v>
      </c>
      <c r="L28" s="817">
        <v>0</v>
      </c>
      <c r="M28" s="688">
        <v>0</v>
      </c>
      <c r="N28" s="689">
        <v>0</v>
      </c>
      <c r="O28" s="708">
        <v>0</v>
      </c>
      <c r="P28" s="818" t="s">
        <v>229</v>
      </c>
    </row>
    <row r="29" spans="1:16" ht="12.75">
      <c r="A29" s="683" t="s">
        <v>454</v>
      </c>
      <c r="B29" s="816">
        <v>15.53</v>
      </c>
      <c r="C29" s="571">
        <v>15.4</v>
      </c>
      <c r="D29" s="569">
        <v>18</v>
      </c>
      <c r="E29" s="570">
        <v>20</v>
      </c>
      <c r="F29" s="569">
        <v>17.5</v>
      </c>
      <c r="G29" s="571">
        <v>15</v>
      </c>
      <c r="H29" s="944">
        <v>17.5</v>
      </c>
      <c r="I29" s="688">
        <v>7</v>
      </c>
      <c r="J29" s="689">
        <v>7</v>
      </c>
      <c r="K29" s="688">
        <v>7</v>
      </c>
      <c r="L29" s="817">
        <v>7</v>
      </c>
      <c r="M29" s="688">
        <v>7</v>
      </c>
      <c r="N29" s="689">
        <v>7</v>
      </c>
      <c r="O29" s="708">
        <v>7</v>
      </c>
      <c r="P29" s="818" t="s">
        <v>229</v>
      </c>
    </row>
    <row r="30" spans="1:16" ht="12.75">
      <c r="A30" s="831" t="s">
        <v>455</v>
      </c>
      <c r="B30" s="589">
        <v>0</v>
      </c>
      <c r="C30" s="578">
        <v>0</v>
      </c>
      <c r="D30" s="589">
        <v>0</v>
      </c>
      <c r="E30" s="577">
        <v>0</v>
      </c>
      <c r="F30" s="589">
        <v>0</v>
      </c>
      <c r="G30" s="578">
        <v>0</v>
      </c>
      <c r="H30" s="961">
        <v>2.6</v>
      </c>
      <c r="I30" s="824">
        <v>0</v>
      </c>
      <c r="J30" s="825">
        <v>0</v>
      </c>
      <c r="K30" s="824">
        <v>0</v>
      </c>
      <c r="L30" s="702">
        <v>0</v>
      </c>
      <c r="M30" s="824">
        <v>0</v>
      </c>
      <c r="N30" s="825">
        <v>0</v>
      </c>
      <c r="O30" s="1031">
        <v>1</v>
      </c>
      <c r="P30" s="703"/>
    </row>
    <row r="31" spans="1:16" ht="12.75">
      <c r="A31" s="832" t="s">
        <v>456</v>
      </c>
      <c r="B31" s="593">
        <v>0</v>
      </c>
      <c r="C31" s="833">
        <v>0</v>
      </c>
      <c r="D31" s="593">
        <v>0</v>
      </c>
      <c r="E31" s="594">
        <v>0</v>
      </c>
      <c r="F31" s="593">
        <v>0</v>
      </c>
      <c r="G31" s="833">
        <v>0</v>
      </c>
      <c r="H31" s="947">
        <v>1.6</v>
      </c>
      <c r="I31" s="720">
        <v>0</v>
      </c>
      <c r="J31" s="721">
        <v>0</v>
      </c>
      <c r="K31" s="720">
        <v>0</v>
      </c>
      <c r="L31" s="834">
        <v>0</v>
      </c>
      <c r="M31" s="720">
        <v>0</v>
      </c>
      <c r="N31" s="721">
        <v>0</v>
      </c>
      <c r="O31" s="722">
        <v>1</v>
      </c>
      <c r="P31" s="836" t="s">
        <v>188</v>
      </c>
    </row>
    <row r="32" spans="1:16" ht="12.75">
      <c r="A32" s="832" t="s">
        <v>457</v>
      </c>
      <c r="B32" s="593">
        <v>0</v>
      </c>
      <c r="C32" s="833">
        <v>0</v>
      </c>
      <c r="D32" s="593">
        <v>0</v>
      </c>
      <c r="E32" s="594">
        <v>0</v>
      </c>
      <c r="F32" s="593">
        <v>0</v>
      </c>
      <c r="G32" s="833">
        <v>0</v>
      </c>
      <c r="H32" s="947">
        <v>1</v>
      </c>
      <c r="I32" s="720">
        <v>0</v>
      </c>
      <c r="J32" s="721">
        <v>0</v>
      </c>
      <c r="K32" s="720">
        <v>0</v>
      </c>
      <c r="L32" s="834">
        <v>0</v>
      </c>
      <c r="M32" s="720">
        <v>0</v>
      </c>
      <c r="N32" s="721">
        <v>0</v>
      </c>
      <c r="O32" s="722">
        <v>6</v>
      </c>
      <c r="P32" s="836" t="s">
        <v>188</v>
      </c>
    </row>
    <row r="33" spans="1:16" ht="13.5" thickBot="1">
      <c r="A33" s="819" t="s">
        <v>458</v>
      </c>
      <c r="B33" s="612">
        <v>0</v>
      </c>
      <c r="C33" s="614">
        <v>0</v>
      </c>
      <c r="D33" s="612">
        <v>0</v>
      </c>
      <c r="E33" s="613">
        <v>0</v>
      </c>
      <c r="F33" s="612">
        <v>0</v>
      </c>
      <c r="G33" s="614">
        <v>0</v>
      </c>
      <c r="H33" s="1027">
        <v>0.2</v>
      </c>
      <c r="I33" s="695">
        <v>0</v>
      </c>
      <c r="J33" s="820">
        <v>0</v>
      </c>
      <c r="K33" s="695">
        <v>0</v>
      </c>
      <c r="L33" s="821">
        <v>0</v>
      </c>
      <c r="M33" s="695">
        <v>0</v>
      </c>
      <c r="N33" s="820">
        <v>0</v>
      </c>
      <c r="O33" s="1030">
        <v>5</v>
      </c>
      <c r="P33" s="823" t="s">
        <v>188</v>
      </c>
    </row>
    <row r="34" spans="1:16" ht="13.5" thickBot="1">
      <c r="A34" s="837" t="s">
        <v>176</v>
      </c>
      <c r="B34" s="838">
        <f>SUM(B5:B33)</f>
        <v>157.67000000000002</v>
      </c>
      <c r="C34" s="839">
        <f>SUM(C5:C33)</f>
        <v>180.3</v>
      </c>
      <c r="D34" s="601">
        <f>SUM(D5:D33)</f>
        <v>163.79999999999998</v>
      </c>
      <c r="E34" s="840">
        <f>SUM(E5:E33)</f>
        <v>235.8</v>
      </c>
      <c r="F34" s="601">
        <v>211.3</v>
      </c>
      <c r="G34" s="839">
        <v>256.4</v>
      </c>
      <c r="H34" s="1029">
        <v>520.5</v>
      </c>
      <c r="I34" s="841">
        <f>SUM(I5:I33)</f>
        <v>153</v>
      </c>
      <c r="J34" s="842">
        <f>SUM(J5:J33)</f>
        <v>113</v>
      </c>
      <c r="K34" s="841">
        <f>SUM(K5:K33)</f>
        <v>109</v>
      </c>
      <c r="L34" s="843">
        <f>SUM(L5:L33)</f>
        <v>131</v>
      </c>
      <c r="M34" s="841">
        <v>104</v>
      </c>
      <c r="N34" s="842">
        <v>113</v>
      </c>
      <c r="O34" s="1032">
        <v>123</v>
      </c>
      <c r="P34" s="844"/>
    </row>
    <row r="38" spans="1:16" ht="21.75" customHeight="1" hidden="1" thickBot="1">
      <c r="A38" s="845"/>
      <c r="B38" s="619"/>
      <c r="C38" s="619"/>
      <c r="D38" s="619"/>
      <c r="E38" s="619"/>
      <c r="F38" s="619"/>
      <c r="G38" s="619"/>
      <c r="H38" s="619"/>
      <c r="I38" s="846"/>
      <c r="J38" s="846"/>
      <c r="K38" s="846"/>
      <c r="L38" s="846"/>
      <c r="M38" s="846"/>
      <c r="N38" s="846"/>
      <c r="O38" s="846"/>
      <c r="P38" s="847"/>
    </row>
  </sheetData>
  <mergeCells count="2">
    <mergeCell ref="B3:G3"/>
    <mergeCell ref="I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showGridLines="0" workbookViewId="0" topLeftCell="D9">
      <selection activeCell="G7" sqref="G7"/>
    </sheetView>
  </sheetViews>
  <sheetFormatPr defaultColWidth="9.140625" defaultRowHeight="12.75"/>
  <cols>
    <col min="1" max="1" width="22.8515625" style="2" customWidth="1"/>
    <col min="2" max="2" width="12.7109375" style="2" customWidth="1"/>
    <col min="3" max="4" width="8.140625" style="2" customWidth="1"/>
    <col min="5" max="5" width="8.00390625" style="2" customWidth="1"/>
    <col min="6" max="9" width="8.140625" style="2" customWidth="1"/>
    <col min="10" max="12" width="8.28125" style="2" customWidth="1"/>
    <col min="13" max="13" width="8.140625" style="2" hidden="1" customWidth="1"/>
    <col min="14" max="14" width="8.7109375" style="2" hidden="1" customWidth="1"/>
    <col min="15" max="16384" width="9.140625" style="2" customWidth="1"/>
  </cols>
  <sheetData>
    <row r="1" spans="1:14" ht="15">
      <c r="A1" s="1" t="s">
        <v>28</v>
      </c>
      <c r="J1" s="1080" t="s">
        <v>29</v>
      </c>
      <c r="K1" s="1080"/>
      <c r="L1" s="1080"/>
      <c r="M1" s="1080"/>
      <c r="N1" s="1080"/>
    </row>
    <row r="2" spans="1:14" ht="15.75" thickBot="1">
      <c r="A2" s="1"/>
      <c r="J2" s="100"/>
      <c r="K2" s="100"/>
      <c r="L2" s="100"/>
      <c r="M2" s="100"/>
      <c r="N2" s="100"/>
    </row>
    <row r="3" spans="1:13" ht="13.5" thickBot="1">
      <c r="A3" s="101" t="s">
        <v>2</v>
      </c>
      <c r="B3" s="101" t="s">
        <v>30</v>
      </c>
      <c r="C3" s="102"/>
      <c r="D3" s="103"/>
      <c r="E3" s="104" t="s">
        <v>31</v>
      </c>
      <c r="F3" s="103"/>
      <c r="G3" s="103"/>
      <c r="H3" s="103"/>
      <c r="I3" s="103"/>
      <c r="J3" s="103"/>
      <c r="K3" s="103"/>
      <c r="L3" s="105"/>
      <c r="M3" s="106"/>
    </row>
    <row r="4" spans="1:19" ht="13.5" thickBot="1">
      <c r="A4" s="107"/>
      <c r="B4" s="465"/>
      <c r="C4" s="862">
        <v>1996</v>
      </c>
      <c r="D4" s="471">
        <v>1997</v>
      </c>
      <c r="E4" s="471">
        <v>1998</v>
      </c>
      <c r="F4" s="471">
        <v>1999</v>
      </c>
      <c r="G4" s="466">
        <v>2000</v>
      </c>
      <c r="H4" s="471">
        <v>2001</v>
      </c>
      <c r="I4" s="471">
        <v>2002</v>
      </c>
      <c r="J4" s="470">
        <v>2003</v>
      </c>
      <c r="K4" s="466">
        <v>2004</v>
      </c>
      <c r="L4" s="473">
        <v>2005</v>
      </c>
      <c r="N4" s="2" t="s">
        <v>26</v>
      </c>
      <c r="O4" s="108"/>
      <c r="P4" s="108"/>
      <c r="Q4" s="108"/>
      <c r="R4" s="108"/>
      <c r="S4" s="108"/>
    </row>
    <row r="5" spans="1:19" ht="13.5" thickTop="1">
      <c r="A5" s="109" t="s">
        <v>32</v>
      </c>
      <c r="B5" s="110" t="s">
        <v>33</v>
      </c>
      <c r="C5" s="111">
        <v>6115</v>
      </c>
      <c r="D5" s="112">
        <v>6094</v>
      </c>
      <c r="E5" s="112">
        <v>5657</v>
      </c>
      <c r="F5" s="112">
        <v>5230</v>
      </c>
      <c r="G5" s="112">
        <v>4899</v>
      </c>
      <c r="H5" s="112">
        <f>'[1]Tab4'!C11</f>
        <v>4605</v>
      </c>
      <c r="I5" s="112">
        <v>4203</v>
      </c>
      <c r="J5" s="112">
        <f>'[1]Tab4'!E11</f>
        <v>3528</v>
      </c>
      <c r="K5" s="34">
        <v>3136</v>
      </c>
      <c r="L5" s="852">
        <v>2816</v>
      </c>
      <c r="O5" s="96"/>
      <c r="P5" s="113"/>
      <c r="Q5" s="83"/>
      <c r="R5" s="34"/>
      <c r="S5" s="114"/>
    </row>
    <row r="6" spans="1:19" ht="12.75">
      <c r="A6" s="109"/>
      <c r="B6" s="115" t="s">
        <v>34</v>
      </c>
      <c r="C6" s="116">
        <v>3100</v>
      </c>
      <c r="D6" s="29">
        <v>3029</v>
      </c>
      <c r="E6" s="29">
        <v>3207</v>
      </c>
      <c r="F6" s="29">
        <v>2814</v>
      </c>
      <c r="G6" s="29">
        <v>2552</v>
      </c>
      <c r="H6" s="29">
        <f>'[1]Tab4'!H11</f>
        <v>2317</v>
      </c>
      <c r="I6" s="29">
        <v>2308</v>
      </c>
      <c r="J6" s="29">
        <f>'[1]Tab4'!J11</f>
        <v>1362</v>
      </c>
      <c r="K6" s="117">
        <v>983</v>
      </c>
      <c r="L6" s="852">
        <v>735</v>
      </c>
      <c r="O6" s="96"/>
      <c r="P6" s="118"/>
      <c r="Q6" s="83"/>
      <c r="R6" s="34"/>
      <c r="S6" s="114"/>
    </row>
    <row r="7" spans="1:19" ht="12.75">
      <c r="A7" s="119"/>
      <c r="B7" s="115" t="s">
        <v>35</v>
      </c>
      <c r="C7" s="116">
        <v>9215</v>
      </c>
      <c r="D7" s="29">
        <v>9123</v>
      </c>
      <c r="E7" s="29">
        <v>8864</v>
      </c>
      <c r="F7" s="29">
        <v>8044</v>
      </c>
      <c r="G7" s="29">
        <v>7451</v>
      </c>
      <c r="H7" s="29">
        <f>'[1]Tab4'!M11</f>
        <v>6922</v>
      </c>
      <c r="I7" s="29">
        <v>6511</v>
      </c>
      <c r="J7" s="29">
        <f>'[1]Tab4'!O11</f>
        <v>4890</v>
      </c>
      <c r="K7" s="33">
        <v>4119</v>
      </c>
      <c r="L7" s="852">
        <v>3551</v>
      </c>
      <c r="N7" s="120"/>
      <c r="O7" s="96"/>
      <c r="P7" s="113"/>
      <c r="Q7" s="83"/>
      <c r="R7" s="34"/>
      <c r="S7" s="114"/>
    </row>
    <row r="8" spans="1:19" ht="12.75">
      <c r="A8" s="121" t="s">
        <v>36</v>
      </c>
      <c r="B8" s="115" t="s">
        <v>37</v>
      </c>
      <c r="C8" s="116">
        <v>461</v>
      </c>
      <c r="D8" s="29">
        <v>498</v>
      </c>
      <c r="E8" s="29">
        <f>'[1]Tab8_9'!D11+'[1]Tab8_9'!M11</f>
        <v>551</v>
      </c>
      <c r="F8" s="29">
        <f>'[1]Tab8_9'!E11+'[1]Tab8_9'!N11</f>
        <v>349</v>
      </c>
      <c r="G8" s="29">
        <f>'[1]Tab8_9'!F11+'[1]Tab8_9'!O11</f>
        <v>293</v>
      </c>
      <c r="H8" s="29">
        <f>'[1]Tab8_9'!G11+'[1]Tab8_9'!P11</f>
        <v>304</v>
      </c>
      <c r="I8" s="29">
        <f>'[1]Tab8_9'!H11+'[1]Tab8_9'!Q11</f>
        <v>241</v>
      </c>
      <c r="J8" s="122">
        <f>'[1]Tab8_9'!I11+'[1]Tab8_9'!R11</f>
        <v>234</v>
      </c>
      <c r="K8" s="33">
        <v>258</v>
      </c>
      <c r="L8" s="852">
        <v>239</v>
      </c>
      <c r="O8" s="96"/>
      <c r="P8" s="118"/>
      <c r="Q8" s="83"/>
      <c r="R8" s="34"/>
      <c r="S8" s="114"/>
    </row>
    <row r="9" spans="1:19" ht="12.75">
      <c r="A9" s="123" t="s">
        <v>38</v>
      </c>
      <c r="B9" s="115" t="s">
        <v>37</v>
      </c>
      <c r="C9" s="116">
        <v>258</v>
      </c>
      <c r="D9" s="29">
        <v>205</v>
      </c>
      <c r="E9" s="29">
        <f>'[1]Tab8_9'!W11</f>
        <v>178</v>
      </c>
      <c r="F9" s="29">
        <f>'[1]Tab8_9'!X11</f>
        <v>160</v>
      </c>
      <c r="G9" s="29">
        <f>'[1]Tab8_9'!Y11</f>
        <v>171</v>
      </c>
      <c r="H9" s="29">
        <f>'[1]Tab8_9'!Z11</f>
        <v>154</v>
      </c>
      <c r="I9" s="29">
        <f>'[1]Tab8_9'!AA11</f>
        <v>181</v>
      </c>
      <c r="J9" s="122">
        <f>'[1]Tab8_9'!AB11</f>
        <v>163</v>
      </c>
      <c r="K9" s="33">
        <v>150</v>
      </c>
      <c r="L9" s="852">
        <v>148</v>
      </c>
      <c r="O9" s="96"/>
      <c r="P9" s="118"/>
      <c r="Q9" s="83"/>
      <c r="R9" s="34"/>
      <c r="S9" s="114"/>
    </row>
    <row r="10" spans="1:19" ht="12.75">
      <c r="A10" s="123" t="s">
        <v>39</v>
      </c>
      <c r="B10" s="115" t="s">
        <v>33</v>
      </c>
      <c r="C10" s="116">
        <v>839</v>
      </c>
      <c r="D10" s="29">
        <v>798</v>
      </c>
      <c r="E10" s="29">
        <v>763</v>
      </c>
      <c r="F10" s="29">
        <v>738</v>
      </c>
      <c r="G10" s="29">
        <v>665</v>
      </c>
      <c r="H10" s="29">
        <f>'[1]Tab11'!D11</f>
        <v>567</v>
      </c>
      <c r="I10" s="29">
        <v>384</v>
      </c>
      <c r="J10" s="29">
        <f>'[1]Tab11'!F11</f>
        <v>306</v>
      </c>
      <c r="K10" s="33">
        <v>383</v>
      </c>
      <c r="L10" s="852">
        <v>378</v>
      </c>
      <c r="O10" s="96"/>
      <c r="P10" s="118"/>
      <c r="Q10" s="83"/>
      <c r="R10" s="34"/>
      <c r="S10" s="114"/>
    </row>
    <row r="11" spans="1:19" ht="12.75">
      <c r="A11" s="109"/>
      <c r="B11" s="115" t="s">
        <v>37</v>
      </c>
      <c r="C11" s="116">
        <v>995</v>
      </c>
      <c r="D11" s="29">
        <v>894</v>
      </c>
      <c r="E11" s="29">
        <v>759</v>
      </c>
      <c r="F11" s="29">
        <v>635</v>
      </c>
      <c r="G11" s="124">
        <v>662</v>
      </c>
      <c r="H11" s="124">
        <f>'[1]Tab11'!J11</f>
        <v>791</v>
      </c>
      <c r="I11" s="124">
        <v>405</v>
      </c>
      <c r="J11" s="125">
        <f>'[1]Tab11'!L11</f>
        <v>404</v>
      </c>
      <c r="K11" s="33">
        <v>341</v>
      </c>
      <c r="L11" s="852">
        <v>322</v>
      </c>
      <c r="O11" s="96"/>
      <c r="P11" s="126"/>
      <c r="Q11" s="83"/>
      <c r="R11" s="34"/>
      <c r="S11" s="114"/>
    </row>
    <row r="12" spans="1:19" ht="12.75">
      <c r="A12" s="127"/>
      <c r="B12" s="115" t="s">
        <v>35</v>
      </c>
      <c r="C12" s="116">
        <v>1834</v>
      </c>
      <c r="D12" s="29">
        <v>1692</v>
      </c>
      <c r="E12" s="29">
        <v>1522</v>
      </c>
      <c r="F12" s="29">
        <v>1373</v>
      </c>
      <c r="G12" s="29">
        <v>1327</v>
      </c>
      <c r="H12" s="29">
        <f>SUM(H10:H11)</f>
        <v>1358</v>
      </c>
      <c r="I12" s="29">
        <v>789</v>
      </c>
      <c r="J12" s="125">
        <f>'[1]Tab11'!R11</f>
        <v>710</v>
      </c>
      <c r="K12" s="33">
        <v>724</v>
      </c>
      <c r="L12" s="852">
        <v>1015</v>
      </c>
      <c r="O12" s="96"/>
      <c r="P12" s="118"/>
      <c r="Q12" s="83"/>
      <c r="R12" s="34"/>
      <c r="S12" s="114"/>
    </row>
    <row r="13" spans="1:19" ht="12.75">
      <c r="A13" s="123" t="s">
        <v>40</v>
      </c>
      <c r="B13" s="115" t="s">
        <v>33</v>
      </c>
      <c r="C13" s="116">
        <v>691</v>
      </c>
      <c r="D13" s="29">
        <v>687</v>
      </c>
      <c r="E13" s="29">
        <v>605</v>
      </c>
      <c r="F13" s="29">
        <v>581</v>
      </c>
      <c r="G13" s="29">
        <v>530</v>
      </c>
      <c r="H13" s="29">
        <f>'[1]Tab13'!D11</f>
        <v>509</v>
      </c>
      <c r="I13" s="29">
        <v>494</v>
      </c>
      <c r="J13" s="29">
        <f>'[1]Tab13'!F11</f>
        <v>503</v>
      </c>
      <c r="K13" s="33">
        <v>475</v>
      </c>
      <c r="L13" s="852">
        <v>476</v>
      </c>
      <c r="O13" s="96"/>
      <c r="P13" s="118"/>
      <c r="Q13" s="83"/>
      <c r="R13" s="34"/>
      <c r="S13" s="114"/>
    </row>
    <row r="14" spans="1:19" ht="12.75">
      <c r="A14" s="109"/>
      <c r="B14" s="115" t="s">
        <v>37</v>
      </c>
      <c r="C14" s="116">
        <v>1457</v>
      </c>
      <c r="D14" s="29">
        <v>1381</v>
      </c>
      <c r="E14" s="29">
        <v>1458</v>
      </c>
      <c r="F14" s="29">
        <v>1562</v>
      </c>
      <c r="G14" s="29">
        <v>1479</v>
      </c>
      <c r="H14" s="29">
        <f>'[1]Tab13'!J11</f>
        <v>1530</v>
      </c>
      <c r="I14" s="29">
        <v>1477</v>
      </c>
      <c r="J14" s="29">
        <f>'[1]Tab13'!L11</f>
        <v>1300</v>
      </c>
      <c r="K14" s="33">
        <v>1310</v>
      </c>
      <c r="L14" s="852">
        <v>1158</v>
      </c>
      <c r="O14" s="96"/>
      <c r="P14" s="118"/>
      <c r="Q14" s="83"/>
      <c r="R14" s="34"/>
      <c r="S14" s="114"/>
    </row>
    <row r="15" spans="1:19" ht="12.75">
      <c r="A15" s="110"/>
      <c r="B15" s="115" t="s">
        <v>35</v>
      </c>
      <c r="C15" s="116">
        <v>2148</v>
      </c>
      <c r="D15" s="29">
        <v>2068</v>
      </c>
      <c r="E15" s="29">
        <v>2063</v>
      </c>
      <c r="F15" s="29">
        <v>2143</v>
      </c>
      <c r="G15" s="29">
        <v>2009</v>
      </c>
      <c r="H15" s="29">
        <f>SUM(H13:H14)</f>
        <v>2039</v>
      </c>
      <c r="I15" s="29">
        <v>1971</v>
      </c>
      <c r="J15" s="29">
        <f>'[1]Tab13'!R11</f>
        <v>1803</v>
      </c>
      <c r="K15" s="33">
        <v>1785</v>
      </c>
      <c r="L15" s="852">
        <v>1634</v>
      </c>
      <c r="O15" s="96"/>
      <c r="P15" s="118"/>
      <c r="Q15" s="83"/>
      <c r="R15" s="34"/>
      <c r="S15" s="114"/>
    </row>
    <row r="16" spans="1:19" ht="12.75">
      <c r="A16" s="121" t="s">
        <v>41</v>
      </c>
      <c r="B16" s="115" t="s">
        <v>37</v>
      </c>
      <c r="C16" s="116">
        <v>107</v>
      </c>
      <c r="D16" s="29">
        <v>110</v>
      </c>
      <c r="E16" s="29">
        <v>81</v>
      </c>
      <c r="F16" s="29">
        <v>80</v>
      </c>
      <c r="G16" s="29">
        <v>90</v>
      </c>
      <c r="H16" s="29">
        <f>'[1]Tab14_15'!S15</f>
        <v>96</v>
      </c>
      <c r="I16" s="29">
        <v>84</v>
      </c>
      <c r="J16" s="125">
        <f>'[1]Tab14_15'!U15</f>
        <v>81</v>
      </c>
      <c r="K16" s="33">
        <v>87</v>
      </c>
      <c r="L16" s="852">
        <v>15</v>
      </c>
      <c r="O16" s="96"/>
      <c r="P16" s="118"/>
      <c r="Q16" s="83"/>
      <c r="R16" s="34"/>
      <c r="S16" s="114"/>
    </row>
    <row r="17" spans="1:19" ht="12.75">
      <c r="A17" s="128" t="s">
        <v>42</v>
      </c>
      <c r="B17" s="115" t="s">
        <v>37</v>
      </c>
      <c r="C17" s="116">
        <v>1590</v>
      </c>
      <c r="D17" s="29">
        <v>1523</v>
      </c>
      <c r="E17" s="29">
        <v>1421</v>
      </c>
      <c r="F17" s="29">
        <v>1258</v>
      </c>
      <c r="G17" s="29">
        <v>1173</v>
      </c>
      <c r="H17" s="29">
        <v>1133</v>
      </c>
      <c r="I17" s="29">
        <v>1234</v>
      </c>
      <c r="J17" s="29">
        <f>'[1]Tab16BA'!N32+'[1]Tab16KE'!N31+'[1]Tab16BB'!N82+'[1]Tab16PD'!O67+'[1]Tab16SNV'!O30</f>
        <v>1167</v>
      </c>
      <c r="K17" s="33">
        <v>1102</v>
      </c>
      <c r="L17" s="852">
        <v>1105</v>
      </c>
      <c r="O17" s="96"/>
      <c r="P17" s="118"/>
      <c r="Q17" s="83"/>
      <c r="R17" s="34"/>
      <c r="S17" s="114"/>
    </row>
    <row r="18" spans="1:19" ht="12.75">
      <c r="A18" s="128" t="s">
        <v>43</v>
      </c>
      <c r="B18" s="115" t="s">
        <v>37</v>
      </c>
      <c r="C18" s="116">
        <v>766</v>
      </c>
      <c r="D18" s="29">
        <v>729</v>
      </c>
      <c r="E18" s="29">
        <v>828</v>
      </c>
      <c r="F18" s="29">
        <v>683</v>
      </c>
      <c r="G18" s="29">
        <v>489</v>
      </c>
      <c r="H18" s="29">
        <f>'[1]Tab17'!N272</f>
        <v>544</v>
      </c>
      <c r="I18" s="29">
        <v>545</v>
      </c>
      <c r="J18" s="29">
        <f>'[1]Tab17'!P272</f>
        <v>610</v>
      </c>
      <c r="K18" s="33">
        <v>597</v>
      </c>
      <c r="L18" s="852">
        <v>688</v>
      </c>
      <c r="O18" s="96"/>
      <c r="P18" s="118"/>
      <c r="Q18" s="83"/>
      <c r="R18" s="34"/>
      <c r="S18" s="114"/>
    </row>
    <row r="19" spans="1:19" ht="12.75">
      <c r="A19" s="128" t="s">
        <v>44</v>
      </c>
      <c r="B19" s="115" t="s">
        <v>37</v>
      </c>
      <c r="C19" s="116">
        <v>93</v>
      </c>
      <c r="D19" s="29">
        <v>119</v>
      </c>
      <c r="E19" s="29">
        <v>124</v>
      </c>
      <c r="F19" s="29">
        <v>102</v>
      </c>
      <c r="G19" s="29">
        <v>99</v>
      </c>
      <c r="H19" s="29">
        <f>'[1]Tab18'!N100</f>
        <v>83</v>
      </c>
      <c r="I19" s="29">
        <v>71</v>
      </c>
      <c r="J19" s="29">
        <f>'[1]Tab18'!P100</f>
        <v>76</v>
      </c>
      <c r="K19" s="33">
        <v>69</v>
      </c>
      <c r="L19" s="852">
        <v>58</v>
      </c>
      <c r="O19" s="96"/>
      <c r="P19" s="118"/>
      <c r="Q19" s="83"/>
      <c r="R19" s="34"/>
      <c r="S19" s="114"/>
    </row>
    <row r="20" spans="1:19" ht="12.75">
      <c r="A20" s="123" t="s">
        <v>45</v>
      </c>
      <c r="B20" s="115" t="s">
        <v>37</v>
      </c>
      <c r="C20" s="116">
        <v>631</v>
      </c>
      <c r="D20" s="29">
        <v>585</v>
      </c>
      <c r="E20" s="29">
        <v>554</v>
      </c>
      <c r="F20" s="29">
        <v>523</v>
      </c>
      <c r="G20" s="29">
        <v>480</v>
      </c>
      <c r="H20" s="29">
        <f>'[1]Tab19'!O35+'[1]Tab20'!O30+'[1]Tab21'!N23</f>
        <v>363</v>
      </c>
      <c r="I20" s="29">
        <f>'[1]Tab19'!O34+'[1]Tab19'!O35+'[1]Tab20'!O30+'[1]Tab20'!O31+'[1]Tab21'!O23</f>
        <v>393</v>
      </c>
      <c r="J20" s="29">
        <f>'[1]Tab19'!P34+'[1]Tab19'!P35+'[1]Tab20'!P30+'[1]Tab20'!P31+'[1]Tab21'!P20</f>
        <v>315</v>
      </c>
      <c r="K20" s="33">
        <v>364</v>
      </c>
      <c r="L20" s="852">
        <v>320</v>
      </c>
      <c r="O20" s="96"/>
      <c r="P20" s="118"/>
      <c r="Q20" s="83"/>
      <c r="R20" s="34"/>
      <c r="S20" s="114"/>
    </row>
    <row r="21" spans="1:19" ht="12.75">
      <c r="A21" s="123" t="s">
        <v>46</v>
      </c>
      <c r="B21" s="115" t="s">
        <v>33</v>
      </c>
      <c r="C21" s="116">
        <v>153</v>
      </c>
      <c r="D21" s="29">
        <v>105</v>
      </c>
      <c r="E21" s="29">
        <v>149</v>
      </c>
      <c r="F21" s="29">
        <v>137</v>
      </c>
      <c r="G21" s="29">
        <v>137</v>
      </c>
      <c r="H21" s="29">
        <v>205</v>
      </c>
      <c r="I21" s="29">
        <v>121</v>
      </c>
      <c r="J21" s="29">
        <f>'[1]Tab22'!P96</f>
        <v>78</v>
      </c>
      <c r="K21" s="33">
        <v>54</v>
      </c>
      <c r="L21" s="852">
        <v>54</v>
      </c>
      <c r="O21" s="96"/>
      <c r="P21" s="118"/>
      <c r="Q21" s="83"/>
      <c r="R21" s="34"/>
      <c r="S21" s="114"/>
    </row>
    <row r="22" spans="1:19" ht="12.75">
      <c r="A22" s="109"/>
      <c r="B22" s="115" t="s">
        <v>37</v>
      </c>
      <c r="C22" s="116">
        <v>268</v>
      </c>
      <c r="D22" s="29">
        <v>249</v>
      </c>
      <c r="E22" s="29">
        <v>308</v>
      </c>
      <c r="F22" s="29">
        <v>248</v>
      </c>
      <c r="G22" s="29">
        <v>249</v>
      </c>
      <c r="H22" s="29">
        <v>238</v>
      </c>
      <c r="I22" s="29">
        <v>228</v>
      </c>
      <c r="J22" s="29">
        <f>'[1]Tab22'!P97+'[1]Tab22'!P98</f>
        <v>238</v>
      </c>
      <c r="K22" s="129">
        <v>242</v>
      </c>
      <c r="L22" s="852">
        <v>229</v>
      </c>
      <c r="O22" s="96"/>
      <c r="P22" s="118"/>
      <c r="Q22" s="83"/>
      <c r="R22" s="34"/>
      <c r="S22" s="114"/>
    </row>
    <row r="23" spans="1:19" ht="13.5" thickBot="1">
      <c r="A23" s="127"/>
      <c r="B23" s="130" t="s">
        <v>35</v>
      </c>
      <c r="C23" s="131">
        <v>421</v>
      </c>
      <c r="D23" s="132">
        <v>354</v>
      </c>
      <c r="E23" s="132">
        <v>457</v>
      </c>
      <c r="F23" s="132">
        <v>385</v>
      </c>
      <c r="G23" s="132">
        <v>386</v>
      </c>
      <c r="H23" s="132">
        <f>SUM(H21:H22)</f>
        <v>443</v>
      </c>
      <c r="I23" s="132">
        <v>349</v>
      </c>
      <c r="J23" s="132">
        <f>'[1]Tab22'!P96+'[1]Tab22'!P97+'[1]Tab22'!P98</f>
        <v>316</v>
      </c>
      <c r="K23" s="133">
        <v>296</v>
      </c>
      <c r="L23" s="853">
        <v>283</v>
      </c>
      <c r="O23" s="96"/>
      <c r="P23" s="118"/>
      <c r="Q23" s="83"/>
      <c r="R23" s="34"/>
      <c r="S23" s="114"/>
    </row>
    <row r="24" spans="1:19" ht="12.75">
      <c r="A24" s="134" t="s">
        <v>47</v>
      </c>
      <c r="B24" s="135" t="s">
        <v>33</v>
      </c>
      <c r="C24" s="136">
        <v>7798</v>
      </c>
      <c r="D24" s="137">
        <v>7684</v>
      </c>
      <c r="E24" s="137">
        <v>7174</v>
      </c>
      <c r="F24" s="137">
        <v>6686</v>
      </c>
      <c r="G24" s="137">
        <f>G5+G10+G13+G21</f>
        <v>6231</v>
      </c>
      <c r="H24" s="137">
        <f>H5+H10+H13+H21</f>
        <v>5886</v>
      </c>
      <c r="I24" s="137">
        <v>5202</v>
      </c>
      <c r="J24" s="137">
        <f>J5+J10+J13+J21</f>
        <v>4415</v>
      </c>
      <c r="K24" s="138">
        <v>4048</v>
      </c>
      <c r="L24" s="852">
        <v>3716</v>
      </c>
      <c r="O24" s="96"/>
      <c r="P24" s="113"/>
      <c r="Q24" s="83"/>
      <c r="R24" s="34"/>
      <c r="S24" s="114"/>
    </row>
    <row r="25" spans="1:19" ht="13.5" thickBot="1">
      <c r="A25" s="139"/>
      <c r="B25" s="140" t="s">
        <v>37</v>
      </c>
      <c r="C25" s="141">
        <v>9828</v>
      </c>
      <c r="D25" s="142">
        <v>9452</v>
      </c>
      <c r="E25" s="142">
        <v>9599</v>
      </c>
      <c r="F25" s="142">
        <v>8540</v>
      </c>
      <c r="G25" s="142">
        <v>7665</v>
      </c>
      <c r="H25" s="142">
        <f>H6+H8+H9+H11+H14+H16+H17+H18+H19+H20+H22</f>
        <v>7553</v>
      </c>
      <c r="I25" s="142">
        <v>7297</v>
      </c>
      <c r="J25" s="142">
        <f>J6+J8+J9+J11+J14+J16+J17+J18+J19+J20+J22</f>
        <v>5950</v>
      </c>
      <c r="K25" s="133">
        <v>5503</v>
      </c>
      <c r="L25" s="853">
        <v>5025</v>
      </c>
      <c r="O25" s="96"/>
      <c r="P25" s="118"/>
      <c r="Q25" s="83"/>
      <c r="R25" s="34"/>
      <c r="S25" s="114"/>
    </row>
    <row r="26" spans="1:19" ht="13.5" thickBot="1">
      <c r="A26" s="143"/>
      <c r="B26" s="139" t="s">
        <v>35</v>
      </c>
      <c r="C26" s="850">
        <v>17626</v>
      </c>
      <c r="D26" s="851">
        <v>17136</v>
      </c>
      <c r="E26" s="851">
        <v>16773</v>
      </c>
      <c r="F26" s="851">
        <v>15226</v>
      </c>
      <c r="G26" s="851">
        <f>G24+G25</f>
        <v>13896</v>
      </c>
      <c r="H26" s="851">
        <f>SUM(H24:H25)</f>
        <v>13439</v>
      </c>
      <c r="I26" s="851">
        <f>SUM(I24:I25)</f>
        <v>12499</v>
      </c>
      <c r="J26" s="851">
        <f>J24+J25</f>
        <v>10365</v>
      </c>
      <c r="K26" s="133">
        <v>9551</v>
      </c>
      <c r="L26" s="854">
        <v>8741</v>
      </c>
      <c r="M26" s="120"/>
      <c r="O26" s="96"/>
      <c r="P26" s="118"/>
      <c r="Q26" s="144"/>
      <c r="R26" s="34"/>
      <c r="S26" s="145"/>
    </row>
    <row r="27" spans="1:14" ht="12.75">
      <c r="A27" s="146"/>
      <c r="B27" s="61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20"/>
    </row>
    <row r="28" spans="1:13" ht="12.75">
      <c r="A28" s="146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</sheetData>
  <mergeCells count="1">
    <mergeCell ref="J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 topLeftCell="F5">
      <selection activeCell="F10" sqref="F10"/>
    </sheetView>
  </sheetViews>
  <sheetFormatPr defaultColWidth="9.140625" defaultRowHeight="12.75"/>
  <cols>
    <col min="1" max="1" width="19.57421875" style="0" customWidth="1"/>
    <col min="2" max="4" width="10.421875" style="0" bestFit="1" customWidth="1"/>
    <col min="5" max="6" width="10.421875" style="0" customWidth="1"/>
    <col min="7" max="9" width="10.421875" style="0" bestFit="1" customWidth="1"/>
    <col min="10" max="10" width="10.421875" style="0" customWidth="1"/>
    <col min="11" max="11" width="10.421875" style="0" bestFit="1" customWidth="1"/>
    <col min="12" max="12" width="10.28125" style="0" bestFit="1" customWidth="1"/>
  </cols>
  <sheetData>
    <row r="1" spans="1:11" ht="15">
      <c r="A1" s="1" t="s">
        <v>48</v>
      </c>
      <c r="K1" s="95" t="s">
        <v>49</v>
      </c>
    </row>
    <row r="2" spans="1:11" ht="15.75" thickBot="1">
      <c r="A2" s="1"/>
      <c r="K2" s="95"/>
    </row>
    <row r="3" spans="1:16" ht="19.5" customHeight="1" thickBot="1">
      <c r="A3" s="148"/>
      <c r="B3" s="1084" t="s">
        <v>50</v>
      </c>
      <c r="C3" s="1085"/>
      <c r="D3" s="1085"/>
      <c r="E3" s="1085"/>
      <c r="F3" s="1085"/>
      <c r="G3" s="1085"/>
      <c r="H3" s="1085"/>
      <c r="I3" s="1085"/>
      <c r="J3" s="1085"/>
      <c r="K3" s="1086"/>
      <c r="L3" s="151"/>
      <c r="N3" s="151"/>
      <c r="P3" s="151"/>
    </row>
    <row r="4" spans="1:11" ht="19.5" customHeight="1" thickBot="1">
      <c r="A4" s="152" t="s">
        <v>51</v>
      </c>
      <c r="B4" s="153"/>
      <c r="C4" s="149"/>
      <c r="D4" s="150" t="s">
        <v>52</v>
      </c>
      <c r="E4" s="149"/>
      <c r="F4" s="149"/>
      <c r="G4" s="1081" t="s">
        <v>53</v>
      </c>
      <c r="H4" s="1082"/>
      <c r="I4" s="1082"/>
      <c r="J4" s="1082"/>
      <c r="K4" s="1083"/>
    </row>
    <row r="5" spans="1:11" ht="19.5" customHeight="1" thickBot="1">
      <c r="A5" s="465"/>
      <c r="B5" s="848">
        <v>2001</v>
      </c>
      <c r="C5" s="873">
        <v>2002</v>
      </c>
      <c r="D5" s="875">
        <v>2003</v>
      </c>
      <c r="E5" s="875">
        <v>2004</v>
      </c>
      <c r="F5" s="1076">
        <v>2005</v>
      </c>
      <c r="G5" s="877">
        <v>2001</v>
      </c>
      <c r="H5" s="873">
        <v>2002</v>
      </c>
      <c r="I5" s="911">
        <v>2003</v>
      </c>
      <c r="J5" s="1077">
        <v>2004</v>
      </c>
      <c r="K5" s="1078">
        <v>2005</v>
      </c>
    </row>
    <row r="6" spans="1:17" ht="19.5" customHeight="1">
      <c r="A6" s="154" t="s">
        <v>57</v>
      </c>
      <c r="B6" s="155">
        <v>922.309</v>
      </c>
      <c r="C6" s="156">
        <v>866.92</v>
      </c>
      <c r="D6" s="1073">
        <v>949.097</v>
      </c>
      <c r="E6" s="157">
        <v>483.923</v>
      </c>
      <c r="F6" s="158">
        <v>365.2</v>
      </c>
      <c r="G6" s="156">
        <v>745</v>
      </c>
      <c r="H6" s="156">
        <v>751.06</v>
      </c>
      <c r="I6" s="1074">
        <v>593.71</v>
      </c>
      <c r="J6" s="1075">
        <v>398.035</v>
      </c>
      <c r="K6" s="158">
        <v>367.82</v>
      </c>
      <c r="M6" s="74"/>
      <c r="N6" s="159"/>
      <c r="O6" s="159"/>
      <c r="P6" s="74"/>
      <c r="Q6" s="74"/>
    </row>
    <row r="7" spans="1:17" ht="19.5" customHeight="1">
      <c r="A7" s="160" t="s">
        <v>54</v>
      </c>
      <c r="B7" s="161">
        <v>985.725</v>
      </c>
      <c r="C7" s="162">
        <v>829.642</v>
      </c>
      <c r="D7" s="163">
        <v>379.659</v>
      </c>
      <c r="E7" s="164">
        <v>438.246</v>
      </c>
      <c r="F7" s="165">
        <v>409.38</v>
      </c>
      <c r="G7" s="162">
        <v>900</v>
      </c>
      <c r="H7" s="162">
        <v>758</v>
      </c>
      <c r="I7" s="166">
        <v>345.14</v>
      </c>
      <c r="J7" s="167">
        <v>398.685</v>
      </c>
      <c r="K7" s="165">
        <v>409.38</v>
      </c>
      <c r="M7" s="74"/>
      <c r="N7" s="168"/>
      <c r="O7" s="169"/>
      <c r="P7" s="74"/>
      <c r="Q7" s="74"/>
    </row>
    <row r="8" spans="1:17" ht="19.5" customHeight="1">
      <c r="A8" s="160" t="s">
        <v>58</v>
      </c>
      <c r="B8" s="170">
        <v>1185.004</v>
      </c>
      <c r="C8" s="162">
        <v>1275.033</v>
      </c>
      <c r="D8" s="162">
        <v>1605.38</v>
      </c>
      <c r="E8" s="171">
        <v>1656.104</v>
      </c>
      <c r="F8" s="165">
        <v>1538.103</v>
      </c>
      <c r="G8" s="172">
        <v>1185.004</v>
      </c>
      <c r="H8" s="172">
        <v>1275.03</v>
      </c>
      <c r="I8" s="173">
        <v>1480.678</v>
      </c>
      <c r="J8" s="174">
        <v>1645.487</v>
      </c>
      <c r="K8" s="165">
        <v>1538.103</v>
      </c>
      <c r="M8" s="74"/>
      <c r="N8" s="175"/>
      <c r="O8" s="169"/>
      <c r="P8" s="74"/>
      <c r="Q8" s="74"/>
    </row>
    <row r="9" spans="1:17" ht="19.5" customHeight="1">
      <c r="A9" s="176" t="s">
        <v>59</v>
      </c>
      <c r="B9" s="177">
        <v>380.774</v>
      </c>
      <c r="C9" s="162">
        <v>362.269</v>
      </c>
      <c r="D9" s="178">
        <v>270.23</v>
      </c>
      <c r="E9" s="179">
        <v>234.131</v>
      </c>
      <c r="F9" s="165">
        <v>164.888</v>
      </c>
      <c r="G9" s="163">
        <v>306.028</v>
      </c>
      <c r="H9" s="178">
        <v>288.021</v>
      </c>
      <c r="I9" s="178">
        <v>227.9</v>
      </c>
      <c r="J9" s="180">
        <v>220</v>
      </c>
      <c r="K9" s="181">
        <v>163</v>
      </c>
      <c r="M9" s="74"/>
      <c r="N9" s="74"/>
      <c r="O9" s="74"/>
      <c r="P9" s="74"/>
      <c r="Q9" s="182"/>
    </row>
    <row r="10" spans="1:17" ht="19.5" customHeight="1" thickBot="1">
      <c r="A10" s="183" t="s">
        <v>55</v>
      </c>
      <c r="B10" s="184">
        <v>288.101</v>
      </c>
      <c r="C10" s="172">
        <v>327.412</v>
      </c>
      <c r="D10" s="185">
        <v>304.45</v>
      </c>
      <c r="E10" s="129">
        <v>289.391</v>
      </c>
      <c r="F10" s="186">
        <v>35.465</v>
      </c>
      <c r="G10" s="187">
        <v>288.101</v>
      </c>
      <c r="H10" s="187">
        <v>327.41</v>
      </c>
      <c r="I10" s="188">
        <v>304.45</v>
      </c>
      <c r="J10" s="189">
        <v>289.391</v>
      </c>
      <c r="K10" s="190">
        <v>35.465</v>
      </c>
      <c r="L10" s="191"/>
      <c r="M10" s="191"/>
      <c r="N10" s="74"/>
      <c r="O10" s="74"/>
      <c r="P10" s="74"/>
      <c r="Q10" s="74"/>
    </row>
    <row r="11" spans="1:11" ht="27.75" customHeight="1" thickBot="1">
      <c r="A11" s="192" t="s">
        <v>56</v>
      </c>
      <c r="B11" s="193">
        <f aca="true" t="shared" si="0" ref="B11:K11">SUM(B6:B10)</f>
        <v>3761.913</v>
      </c>
      <c r="C11" s="194">
        <f t="shared" si="0"/>
        <v>3661.2759999999994</v>
      </c>
      <c r="D11" s="195">
        <f t="shared" si="0"/>
        <v>3508.816</v>
      </c>
      <c r="E11" s="196">
        <f t="shared" si="0"/>
        <v>3101.795</v>
      </c>
      <c r="F11" s="856">
        <f t="shared" si="0"/>
        <v>2513.036</v>
      </c>
      <c r="G11" s="194">
        <f t="shared" si="0"/>
        <v>3424.1330000000003</v>
      </c>
      <c r="H11" s="194">
        <f t="shared" si="0"/>
        <v>3399.521</v>
      </c>
      <c r="I11" s="197">
        <f t="shared" si="0"/>
        <v>2951.878</v>
      </c>
      <c r="J11" s="198">
        <f t="shared" si="0"/>
        <v>2951.5980000000004</v>
      </c>
      <c r="K11" s="857">
        <f t="shared" si="0"/>
        <v>2513.768</v>
      </c>
    </row>
    <row r="12" spans="1:11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spans="1:11" ht="15" customHeight="1">
      <c r="A13" s="199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19.5" customHeight="1">
      <c r="A14" s="13"/>
      <c r="B14" s="74"/>
      <c r="C14" s="200"/>
      <c r="D14" s="200"/>
      <c r="E14" s="200"/>
      <c r="F14" s="200"/>
      <c r="H14" s="74"/>
      <c r="I14" s="74"/>
      <c r="J14" s="74"/>
      <c r="K14" s="74"/>
    </row>
    <row r="15" spans="1:11" ht="19.5" customHeight="1">
      <c r="A15" s="200"/>
      <c r="B15" s="74"/>
      <c r="C15" s="200"/>
      <c r="D15" s="200"/>
      <c r="E15" s="200"/>
      <c r="F15" s="200"/>
      <c r="H15" s="74"/>
      <c r="I15" s="74"/>
      <c r="J15" s="74"/>
      <c r="K15" s="74"/>
    </row>
    <row r="16" spans="1:11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22" ht="12.75" customHeight="1"/>
  </sheetData>
  <mergeCells count="2">
    <mergeCell ref="G4:K4"/>
    <mergeCell ref="B3:K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showGridLines="0" workbookViewId="0" topLeftCell="A3">
      <selection activeCell="Q8" sqref="Q8"/>
    </sheetView>
  </sheetViews>
  <sheetFormatPr defaultColWidth="9.140625" defaultRowHeight="12.75"/>
  <cols>
    <col min="1" max="1" width="18.8515625" style="2" customWidth="1"/>
    <col min="2" max="16" width="6.7109375" style="2" customWidth="1"/>
    <col min="17" max="16384" width="9.140625" style="2" customWidth="1"/>
  </cols>
  <sheetData>
    <row r="1" spans="1:16" ht="15">
      <c r="A1" s="1" t="s">
        <v>60</v>
      </c>
      <c r="L1" s="1087" t="s">
        <v>61</v>
      </c>
      <c r="M1" s="1087"/>
      <c r="N1" s="1087"/>
      <c r="O1" s="1087"/>
      <c r="P1" s="1087"/>
    </row>
    <row r="2" ht="19.5" customHeight="1" thickBot="1"/>
    <row r="3" spans="1:16" ht="19.5" customHeight="1">
      <c r="A3" s="463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</row>
    <row r="4" spans="1:16" ht="19.5" customHeight="1" thickBot="1">
      <c r="A4" s="152" t="s">
        <v>51</v>
      </c>
      <c r="B4" s="1048" t="s">
        <v>62</v>
      </c>
      <c r="C4" s="1090"/>
      <c r="D4" s="1090"/>
      <c r="E4" s="1090"/>
      <c r="F4" s="1049"/>
      <c r="G4" s="1089" t="s">
        <v>63</v>
      </c>
      <c r="H4" s="1090"/>
      <c r="I4" s="1090"/>
      <c r="J4" s="1090"/>
      <c r="K4" s="1049"/>
      <c r="L4" s="1089" t="s">
        <v>64</v>
      </c>
      <c r="M4" s="1090"/>
      <c r="N4" s="1090"/>
      <c r="O4" s="1090"/>
      <c r="P4" s="1070"/>
    </row>
    <row r="5" spans="1:16" ht="19.5" customHeight="1" thickBot="1">
      <c r="A5" s="465"/>
      <c r="B5" s="862">
        <v>2001</v>
      </c>
      <c r="C5" s="471">
        <v>2002</v>
      </c>
      <c r="D5" s="467">
        <v>2003</v>
      </c>
      <c r="E5" s="470">
        <v>2004</v>
      </c>
      <c r="F5" s="861">
        <v>2005</v>
      </c>
      <c r="G5" s="863">
        <v>2001</v>
      </c>
      <c r="H5" s="471">
        <v>2002</v>
      </c>
      <c r="I5" s="467">
        <v>2003</v>
      </c>
      <c r="J5" s="470">
        <v>2004</v>
      </c>
      <c r="K5" s="861">
        <v>2005</v>
      </c>
      <c r="L5" s="863">
        <v>2001</v>
      </c>
      <c r="M5" s="471">
        <v>2002</v>
      </c>
      <c r="N5" s="472">
        <v>2003</v>
      </c>
      <c r="O5" s="470">
        <v>2004</v>
      </c>
      <c r="P5" s="861">
        <v>2005</v>
      </c>
    </row>
    <row r="6" spans="1:20" ht="19.5" customHeight="1">
      <c r="A6" s="154" t="s">
        <v>65</v>
      </c>
      <c r="B6" s="206">
        <v>1350</v>
      </c>
      <c r="C6" s="204">
        <v>1222</v>
      </c>
      <c r="D6" s="858">
        <v>1002</v>
      </c>
      <c r="E6" s="859">
        <v>617</v>
      </c>
      <c r="F6" s="205">
        <v>496</v>
      </c>
      <c r="G6" s="206">
        <v>673</v>
      </c>
      <c r="H6" s="204">
        <v>626</v>
      </c>
      <c r="I6" s="858">
        <v>124</v>
      </c>
      <c r="J6" s="283">
        <v>92</v>
      </c>
      <c r="K6" s="205">
        <v>71</v>
      </c>
      <c r="L6" s="206">
        <f>B6+G6</f>
        <v>2023</v>
      </c>
      <c r="M6" s="204">
        <f>C6+H6</f>
        <v>1848</v>
      </c>
      <c r="N6" s="860">
        <f>D6+I6</f>
        <v>1126</v>
      </c>
      <c r="O6" s="207" t="s">
        <v>66</v>
      </c>
      <c r="P6" s="208">
        <f>SUM(F6,K6)</f>
        <v>567</v>
      </c>
      <c r="S6" s="209"/>
      <c r="T6" s="113"/>
    </row>
    <row r="7" spans="1:20" ht="19.5" customHeight="1">
      <c r="A7" s="160" t="s">
        <v>67</v>
      </c>
      <c r="B7" s="214">
        <v>1237</v>
      </c>
      <c r="C7" s="210">
        <v>1155</v>
      </c>
      <c r="D7" s="211">
        <v>0</v>
      </c>
      <c r="E7" s="212" t="s">
        <v>68</v>
      </c>
      <c r="F7" s="213" t="s">
        <v>68</v>
      </c>
      <c r="G7" s="214">
        <v>709</v>
      </c>
      <c r="H7" s="210">
        <v>642</v>
      </c>
      <c r="I7" s="211">
        <v>0</v>
      </c>
      <c r="J7" s="215" t="s">
        <v>68</v>
      </c>
      <c r="K7" s="213" t="s">
        <v>68</v>
      </c>
      <c r="L7" s="206">
        <f aca="true" t="shared" si="0" ref="L7:M11">B7+G7</f>
        <v>1946</v>
      </c>
      <c r="M7" s="210">
        <f t="shared" si="0"/>
        <v>1797</v>
      </c>
      <c r="N7" s="216">
        <v>0</v>
      </c>
      <c r="O7" s="217" t="s">
        <v>68</v>
      </c>
      <c r="P7" s="218" t="s">
        <v>68</v>
      </c>
      <c r="S7" s="219"/>
      <c r="T7" s="219"/>
    </row>
    <row r="8" spans="1:20" ht="19.5" customHeight="1">
      <c r="A8" s="160" t="s">
        <v>69</v>
      </c>
      <c r="B8" s="214">
        <v>1350</v>
      </c>
      <c r="C8" s="210">
        <v>1241</v>
      </c>
      <c r="D8" s="220">
        <v>1990</v>
      </c>
      <c r="E8" s="221">
        <v>2068</v>
      </c>
      <c r="F8" s="222">
        <v>2081</v>
      </c>
      <c r="G8" s="223">
        <v>661</v>
      </c>
      <c r="H8" s="224">
        <v>763</v>
      </c>
      <c r="I8" s="220">
        <v>933</v>
      </c>
      <c r="J8" s="225">
        <v>620</v>
      </c>
      <c r="K8" s="222">
        <v>520</v>
      </c>
      <c r="L8" s="206">
        <f t="shared" si="0"/>
        <v>2011</v>
      </c>
      <c r="M8" s="210">
        <f t="shared" si="0"/>
        <v>2004</v>
      </c>
      <c r="N8" s="226">
        <f>D8+I8</f>
        <v>2923</v>
      </c>
      <c r="O8" s="227">
        <v>2688</v>
      </c>
      <c r="P8" s="218">
        <f>SUM(F8,K8)</f>
        <v>2601</v>
      </c>
      <c r="S8" s="113"/>
      <c r="T8" s="113"/>
    </row>
    <row r="9" spans="1:18" ht="19.5" customHeight="1">
      <c r="A9" s="160" t="s">
        <v>70</v>
      </c>
      <c r="B9" s="214">
        <v>480</v>
      </c>
      <c r="C9" s="210">
        <v>397</v>
      </c>
      <c r="D9" s="220">
        <v>333</v>
      </c>
      <c r="E9" s="228">
        <v>261</v>
      </c>
      <c r="F9" s="72">
        <v>159</v>
      </c>
      <c r="G9" s="229">
        <v>178</v>
      </c>
      <c r="H9" s="163">
        <v>176</v>
      </c>
      <c r="I9" s="230">
        <v>148</v>
      </c>
      <c r="J9" s="231">
        <v>119</v>
      </c>
      <c r="K9" s="72">
        <v>86</v>
      </c>
      <c r="L9" s="206">
        <f t="shared" si="0"/>
        <v>658</v>
      </c>
      <c r="M9" s="210">
        <f t="shared" si="0"/>
        <v>573</v>
      </c>
      <c r="N9" s="220">
        <f>D9+I9</f>
        <v>481</v>
      </c>
      <c r="O9" s="228">
        <v>380</v>
      </c>
      <c r="P9" s="218">
        <f>SUM(F9,K9)</f>
        <v>245</v>
      </c>
      <c r="R9" s="120"/>
    </row>
    <row r="10" spans="1:16" ht="19.5" customHeight="1">
      <c r="A10" s="183" t="s">
        <v>71</v>
      </c>
      <c r="B10" s="223">
        <v>188</v>
      </c>
      <c r="C10" s="224">
        <v>188</v>
      </c>
      <c r="D10" s="220">
        <v>203</v>
      </c>
      <c r="E10" s="129">
        <v>190</v>
      </c>
      <c r="F10" s="222">
        <v>80</v>
      </c>
      <c r="G10" s="232">
        <v>96</v>
      </c>
      <c r="H10" s="233">
        <v>101</v>
      </c>
      <c r="I10" s="220">
        <v>157</v>
      </c>
      <c r="J10" s="129">
        <v>152</v>
      </c>
      <c r="K10" s="222">
        <v>58</v>
      </c>
      <c r="L10" s="206">
        <f t="shared" si="0"/>
        <v>284</v>
      </c>
      <c r="M10" s="210">
        <f t="shared" si="0"/>
        <v>289</v>
      </c>
      <c r="N10" s="226">
        <f>D10+I10</f>
        <v>360</v>
      </c>
      <c r="O10" s="234">
        <v>342</v>
      </c>
      <c r="P10" s="218">
        <f>SUM(F10,K10)</f>
        <v>138</v>
      </c>
    </row>
    <row r="11" spans="1:16" ht="27.75" customHeight="1" thickBot="1">
      <c r="A11" s="357" t="s">
        <v>72</v>
      </c>
      <c r="B11" s="238">
        <f aca="true" t="shared" si="1" ref="B11:K11">SUM(B6:B10)</f>
        <v>4605</v>
      </c>
      <c r="C11" s="235">
        <f t="shared" si="1"/>
        <v>4203</v>
      </c>
      <c r="D11" s="235">
        <f t="shared" si="1"/>
        <v>3528</v>
      </c>
      <c r="E11" s="236">
        <f t="shared" si="1"/>
        <v>3136</v>
      </c>
      <c r="F11" s="237">
        <f t="shared" si="1"/>
        <v>2816</v>
      </c>
      <c r="G11" s="238">
        <f t="shared" si="1"/>
        <v>2317</v>
      </c>
      <c r="H11" s="235">
        <f t="shared" si="1"/>
        <v>2308</v>
      </c>
      <c r="I11" s="235">
        <f t="shared" si="1"/>
        <v>1362</v>
      </c>
      <c r="J11" s="236">
        <f t="shared" si="1"/>
        <v>983</v>
      </c>
      <c r="K11" s="237">
        <f t="shared" si="1"/>
        <v>735</v>
      </c>
      <c r="L11" s="239">
        <f t="shared" si="0"/>
        <v>6922</v>
      </c>
      <c r="M11" s="240">
        <f t="shared" si="0"/>
        <v>6511</v>
      </c>
      <c r="N11" s="241">
        <f>D11+I11</f>
        <v>4890</v>
      </c>
      <c r="O11" s="242">
        <f>SUM(O8:O10)</f>
        <v>3410</v>
      </c>
      <c r="P11" s="243">
        <f>SUM(P6:P10)</f>
        <v>3551</v>
      </c>
    </row>
    <row r="13" ht="19.5" customHeight="1"/>
    <row r="14" spans="1:5" ht="19.5" customHeight="1">
      <c r="A14" s="244" t="s">
        <v>73</v>
      </c>
      <c r="B14" s="244"/>
      <c r="C14" s="244"/>
      <c r="D14" s="244"/>
      <c r="E14" s="244"/>
    </row>
    <row r="15" spans="1:16" ht="19.5" customHeight="1">
      <c r="A15" s="1088" t="s">
        <v>74</v>
      </c>
      <c r="B15" s="1088"/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</row>
    <row r="16" spans="1:5" ht="19.5" customHeight="1">
      <c r="A16" s="1088" t="s">
        <v>75</v>
      </c>
      <c r="B16" s="1088"/>
      <c r="C16" s="1088"/>
      <c r="D16" s="1088"/>
      <c r="E16" s="245"/>
    </row>
  </sheetData>
  <mergeCells count="6">
    <mergeCell ref="L1:P1"/>
    <mergeCell ref="A15:P15"/>
    <mergeCell ref="A16:D16"/>
    <mergeCell ref="L4:P4"/>
    <mergeCell ref="B4:F4"/>
    <mergeCell ref="G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workbookViewId="0" topLeftCell="A1">
      <selection activeCell="R10" sqref="R10"/>
    </sheetView>
  </sheetViews>
  <sheetFormatPr defaultColWidth="9.140625" defaultRowHeight="12.75"/>
  <cols>
    <col min="1" max="1" width="17.8515625" style="2" customWidth="1"/>
    <col min="2" max="6" width="5.7109375" style="2" customWidth="1"/>
    <col min="7" max="7" width="6.00390625" style="2" customWidth="1"/>
    <col min="8" max="10" width="6.140625" style="2" customWidth="1"/>
    <col min="11" max="11" width="6.28125" style="2" customWidth="1"/>
    <col min="12" max="12" width="7.421875" style="2" customWidth="1"/>
    <col min="13" max="16" width="7.421875" style="2" hidden="1" customWidth="1"/>
    <col min="17" max="17" width="7.57421875" style="2" customWidth="1"/>
    <col min="18" max="19" width="6.140625" style="2" customWidth="1"/>
    <col min="20" max="20" width="6.28125" style="2" customWidth="1"/>
    <col min="21" max="21" width="7.57421875" style="2" customWidth="1"/>
    <col min="22" max="22" width="6.7109375" style="2" customWidth="1"/>
    <col min="23" max="23" width="5.7109375" style="2" customWidth="1"/>
    <col min="24" max="24" width="6.7109375" style="2" customWidth="1"/>
    <col min="25" max="16384" width="9.140625" style="2" customWidth="1"/>
  </cols>
  <sheetData>
    <row r="1" spans="1:22" ht="20.25" customHeight="1" thickBot="1">
      <c r="A1" s="1" t="s">
        <v>76</v>
      </c>
      <c r="R1" s="246"/>
      <c r="S1" s="106" t="s">
        <v>77</v>
      </c>
      <c r="T1" s="246"/>
      <c r="V1" s="61"/>
    </row>
    <row r="2" spans="1:23" ht="19.5" customHeight="1">
      <c r="A2" s="463"/>
      <c r="B2" s="1041" t="s">
        <v>475</v>
      </c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  <c r="R2" s="1042"/>
      <c r="S2" s="1043"/>
      <c r="T2" s="13"/>
      <c r="U2" s="13"/>
      <c r="V2" s="13"/>
      <c r="W2" s="106"/>
    </row>
    <row r="3" spans="1:23" ht="19.5" customHeight="1" thickBot="1">
      <c r="A3" s="152" t="s">
        <v>51</v>
      </c>
      <c r="B3" s="1050" t="s">
        <v>78</v>
      </c>
      <c r="C3" s="1051"/>
      <c r="D3" s="1051"/>
      <c r="E3" s="1051"/>
      <c r="F3" s="1052"/>
      <c r="G3" s="1053" t="s">
        <v>79</v>
      </c>
      <c r="H3" s="1051"/>
      <c r="I3" s="1051"/>
      <c r="J3" s="1051"/>
      <c r="K3" s="1052"/>
      <c r="L3" s="1053" t="s">
        <v>80</v>
      </c>
      <c r="M3" s="1051"/>
      <c r="N3" s="1051"/>
      <c r="O3" s="1051"/>
      <c r="P3" s="1051"/>
      <c r="Q3" s="1051"/>
      <c r="R3" s="1051"/>
      <c r="S3" s="1044"/>
      <c r="U3" s="106"/>
      <c r="V3" s="13"/>
      <c r="W3" s="106"/>
    </row>
    <row r="4" spans="1:23" ht="19.5" customHeight="1" thickBot="1">
      <c r="A4" s="465"/>
      <c r="B4" s="507">
        <v>2001</v>
      </c>
      <c r="C4" s="1072">
        <v>2002</v>
      </c>
      <c r="D4" s="467">
        <v>2003</v>
      </c>
      <c r="E4" s="1072">
        <v>2004</v>
      </c>
      <c r="F4" s="861">
        <v>2005</v>
      </c>
      <c r="G4" s="464">
        <v>2001</v>
      </c>
      <c r="H4" s="466">
        <v>2002</v>
      </c>
      <c r="I4" s="467">
        <v>2003</v>
      </c>
      <c r="J4" s="470">
        <v>2004</v>
      </c>
      <c r="K4" s="861">
        <v>2005</v>
      </c>
      <c r="L4" s="466">
        <v>2002</v>
      </c>
      <c r="M4" s="466"/>
      <c r="N4" s="466"/>
      <c r="O4" s="466"/>
      <c r="P4" s="466"/>
      <c r="Q4" s="470">
        <v>2003</v>
      </c>
      <c r="R4" s="470">
        <v>2004</v>
      </c>
      <c r="S4" s="861">
        <v>2005</v>
      </c>
      <c r="U4" s="248"/>
      <c r="V4" s="248"/>
      <c r="W4" s="248"/>
    </row>
    <row r="5" spans="1:23" ht="19.5" customHeight="1">
      <c r="A5" s="154" t="s">
        <v>81</v>
      </c>
      <c r="B5" s="864">
        <v>3019</v>
      </c>
      <c r="C5" s="249">
        <v>2950</v>
      </c>
      <c r="D5" s="867">
        <v>2902</v>
      </c>
      <c r="E5" s="249">
        <v>609</v>
      </c>
      <c r="F5" s="250">
        <v>2457</v>
      </c>
      <c r="G5" s="251">
        <v>42234</v>
      </c>
      <c r="H5" s="252">
        <v>40822</v>
      </c>
      <c r="I5" s="867">
        <v>38698</v>
      </c>
      <c r="J5" s="253">
        <v>37807</v>
      </c>
      <c r="K5" s="250">
        <v>28156</v>
      </c>
      <c r="L5" s="252">
        <v>679</v>
      </c>
      <c r="M5" s="253"/>
      <c r="N5" s="253"/>
      <c r="O5" s="253"/>
      <c r="P5" s="253"/>
      <c r="Q5" s="254">
        <v>853</v>
      </c>
      <c r="R5" s="249">
        <v>442</v>
      </c>
      <c r="S5" s="250">
        <v>633.3</v>
      </c>
      <c r="U5" s="255"/>
      <c r="V5" s="31"/>
      <c r="W5" s="31"/>
    </row>
    <row r="6" spans="1:23" ht="19.5" customHeight="1">
      <c r="A6" s="160" t="s">
        <v>82</v>
      </c>
      <c r="B6" s="865">
        <v>0</v>
      </c>
      <c r="C6" s="256">
        <v>0</v>
      </c>
      <c r="D6" s="257">
        <v>0</v>
      </c>
      <c r="E6" s="258">
        <v>0</v>
      </c>
      <c r="F6" s="259">
        <v>0</v>
      </c>
      <c r="G6" s="260">
        <v>0</v>
      </c>
      <c r="H6" s="256">
        <v>0</v>
      </c>
      <c r="I6" s="261">
        <v>0</v>
      </c>
      <c r="J6" s="258">
        <v>0</v>
      </c>
      <c r="K6" s="259">
        <v>0</v>
      </c>
      <c r="L6" s="262">
        <v>7324</v>
      </c>
      <c r="M6" s="262"/>
      <c r="N6" s="262"/>
      <c r="O6" s="262"/>
      <c r="P6" s="262"/>
      <c r="Q6" s="258">
        <v>5490</v>
      </c>
      <c r="R6" s="258">
        <v>3282</v>
      </c>
      <c r="S6" s="259">
        <v>1902</v>
      </c>
      <c r="U6" s="263"/>
      <c r="V6" s="31"/>
      <c r="W6" s="31"/>
    </row>
    <row r="7" spans="1:23" ht="25.5" customHeight="1" thickBot="1">
      <c r="A7" s="357" t="s">
        <v>83</v>
      </c>
      <c r="B7" s="866">
        <v>3019</v>
      </c>
      <c r="C7" s="265">
        <v>2950</v>
      </c>
      <c r="D7" s="266">
        <f>SUM(D5:D6)</f>
        <v>2902</v>
      </c>
      <c r="E7" s="267">
        <v>609</v>
      </c>
      <c r="F7" s="268">
        <f>SUM(F5:F6)</f>
        <v>2457</v>
      </c>
      <c r="G7" s="269">
        <f>SUM(G5:G6)</f>
        <v>42234</v>
      </c>
      <c r="H7" s="270">
        <v>40822</v>
      </c>
      <c r="I7" s="271">
        <f>SUM(I5:I6)</f>
        <v>38698</v>
      </c>
      <c r="J7" s="267">
        <v>37807</v>
      </c>
      <c r="K7" s="268">
        <f>SUM(K5:K6)</f>
        <v>28156</v>
      </c>
      <c r="L7" s="272">
        <f>SUM(L5:L6)</f>
        <v>8003</v>
      </c>
      <c r="M7" s="272"/>
      <c r="N7" s="272"/>
      <c r="O7" s="272"/>
      <c r="P7" s="272"/>
      <c r="Q7" s="273">
        <f>SUM(Q5:Q6)</f>
        <v>6343</v>
      </c>
      <c r="R7" s="264">
        <f>SUM(R5:R6)</f>
        <v>3724</v>
      </c>
      <c r="S7" s="268">
        <f>SUM(S5:S6)</f>
        <v>2535.3</v>
      </c>
      <c r="U7" s="255"/>
      <c r="V7" s="31"/>
      <c r="W7" s="31"/>
    </row>
    <row r="8" ht="19.5" customHeight="1"/>
    <row r="9" ht="12.75" customHeight="1">
      <c r="A9" s="274" t="s">
        <v>84</v>
      </c>
    </row>
    <row r="10" ht="12.75" customHeight="1">
      <c r="A10" s="275"/>
    </row>
    <row r="11" spans="1:20" ht="19.5" customHeight="1" thickBot="1">
      <c r="A11" s="1" t="s">
        <v>85</v>
      </c>
      <c r="R11" s="67"/>
      <c r="S11" s="95" t="s">
        <v>86</v>
      </c>
      <c r="T11" s="67"/>
    </row>
    <row r="12" ht="12" customHeight="1" hidden="1">
      <c r="A12" s="276"/>
    </row>
    <row r="13" spans="1:19" ht="19.5" customHeight="1" thickBot="1">
      <c r="A13" s="277" t="s">
        <v>51</v>
      </c>
      <c r="B13" s="102"/>
      <c r="C13" s="103"/>
      <c r="D13" s="103"/>
      <c r="E13" s="103"/>
      <c r="F13" s="103"/>
      <c r="G13" s="103"/>
      <c r="H13" s="247" t="s">
        <v>476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5"/>
    </row>
    <row r="14" spans="1:19" ht="19.5" customHeight="1" thickBot="1">
      <c r="A14" s="869"/>
      <c r="B14" s="1093">
        <v>2000</v>
      </c>
      <c r="C14" s="1094"/>
      <c r="D14" s="1094"/>
      <c r="E14" s="1094">
        <v>2001</v>
      </c>
      <c r="F14" s="1095"/>
      <c r="G14" s="1094">
        <v>2002</v>
      </c>
      <c r="H14" s="1095"/>
      <c r="I14" s="1094">
        <v>2003</v>
      </c>
      <c r="J14" s="1096"/>
      <c r="K14" s="1096"/>
      <c r="L14" s="1094">
        <v>2004</v>
      </c>
      <c r="M14" s="1110"/>
      <c r="N14" s="1110"/>
      <c r="O14" s="1110"/>
      <c r="P14" s="1110"/>
      <c r="Q14" s="1110"/>
      <c r="R14" s="1115">
        <v>2005</v>
      </c>
      <c r="S14" s="1116"/>
    </row>
    <row r="15" spans="1:19" ht="19.5" customHeight="1">
      <c r="A15" s="278" t="s">
        <v>87</v>
      </c>
      <c r="B15" s="1099">
        <v>56253.3</v>
      </c>
      <c r="C15" s="1097"/>
      <c r="D15" s="1100"/>
      <c r="E15" s="1097">
        <v>47303</v>
      </c>
      <c r="F15" s="1101"/>
      <c r="G15" s="1097">
        <v>73019</v>
      </c>
      <c r="H15" s="1102"/>
      <c r="I15" s="1097">
        <v>77248</v>
      </c>
      <c r="J15" s="1098"/>
      <c r="K15" s="1098"/>
      <c r="L15" s="1097">
        <v>89580</v>
      </c>
      <c r="M15" s="1111"/>
      <c r="N15" s="1111"/>
      <c r="O15" s="1111"/>
      <c r="P15" s="1111"/>
      <c r="Q15" s="1111"/>
      <c r="R15" s="1117">
        <v>92479</v>
      </c>
      <c r="S15" s="1118"/>
    </row>
    <row r="16" spans="1:19" ht="12" customHeight="1">
      <c r="A16" s="279" t="s">
        <v>88</v>
      </c>
      <c r="B16" s="886">
        <v>6256.7</v>
      </c>
      <c r="C16" s="1035"/>
      <c r="D16" s="1035"/>
      <c r="E16" s="1103" t="s">
        <v>89</v>
      </c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  <c r="Q16" s="1104"/>
      <c r="R16" s="872"/>
      <c r="S16" s="870"/>
    </row>
    <row r="17" spans="1:19" ht="12" customHeight="1">
      <c r="A17" s="278" t="s">
        <v>90</v>
      </c>
      <c r="B17" s="886"/>
      <c r="C17" s="1035"/>
      <c r="D17" s="1035"/>
      <c r="E17" s="1105"/>
      <c r="F17" s="1106"/>
      <c r="G17" s="1106"/>
      <c r="H17" s="1106"/>
      <c r="I17" s="1106"/>
      <c r="J17" s="1106"/>
      <c r="K17" s="1106"/>
      <c r="L17" s="1106"/>
      <c r="M17" s="1106"/>
      <c r="N17" s="1106"/>
      <c r="O17" s="1106"/>
      <c r="P17" s="1106"/>
      <c r="Q17" s="1106"/>
      <c r="R17" s="855"/>
      <c r="S17" s="871"/>
    </row>
    <row r="18" spans="1:19" ht="19.5" customHeight="1">
      <c r="A18" s="280" t="s">
        <v>91</v>
      </c>
      <c r="B18" s="886">
        <v>7612.7</v>
      </c>
      <c r="C18" s="1033"/>
      <c r="D18" s="1033"/>
      <c r="E18" s="1033">
        <v>14133</v>
      </c>
      <c r="F18" s="1034"/>
      <c r="G18" s="1035">
        <v>10872</v>
      </c>
      <c r="H18" s="1036"/>
      <c r="I18" s="1035">
        <v>14022</v>
      </c>
      <c r="J18" s="1035"/>
      <c r="K18" s="1035"/>
      <c r="L18" s="1033">
        <v>18134</v>
      </c>
      <c r="M18" s="1040"/>
      <c r="N18" s="1040"/>
      <c r="O18" s="1040"/>
      <c r="P18" s="1112"/>
      <c r="Q18" s="1112"/>
      <c r="R18" s="1091">
        <v>15529</v>
      </c>
      <c r="S18" s="1092"/>
    </row>
    <row r="19" spans="1:19" ht="19.5" customHeight="1">
      <c r="A19" s="279" t="s">
        <v>92</v>
      </c>
      <c r="B19" s="1039">
        <v>156915</v>
      </c>
      <c r="C19" s="1040"/>
      <c r="D19" s="1040"/>
      <c r="E19" s="1033">
        <v>150252</v>
      </c>
      <c r="F19" s="1034"/>
      <c r="G19" s="1035">
        <v>139120</v>
      </c>
      <c r="H19" s="1036"/>
      <c r="I19" s="1035">
        <v>109542</v>
      </c>
      <c r="J19" s="1035"/>
      <c r="K19" s="1035"/>
      <c r="L19" s="1033">
        <v>70374</v>
      </c>
      <c r="M19" s="1040"/>
      <c r="N19" s="1040"/>
      <c r="O19" s="1040"/>
      <c r="P19" s="1113"/>
      <c r="Q19" s="1113"/>
      <c r="R19" s="1039">
        <v>42843</v>
      </c>
      <c r="S19" s="1107"/>
    </row>
    <row r="20" spans="1:19" ht="26.25" customHeight="1" thickBot="1">
      <c r="A20" s="281" t="s">
        <v>83</v>
      </c>
      <c r="B20" s="1046">
        <f>B15+B16+B18+B19</f>
        <v>227037.7</v>
      </c>
      <c r="C20" s="1047"/>
      <c r="D20" s="1047"/>
      <c r="E20" s="1047">
        <v>211688</v>
      </c>
      <c r="F20" s="1037"/>
      <c r="G20" s="1045">
        <v>223011</v>
      </c>
      <c r="H20" s="1038"/>
      <c r="I20" s="1045">
        <v>200812</v>
      </c>
      <c r="J20" s="1045"/>
      <c r="K20" s="1045"/>
      <c r="L20" s="1047">
        <v>178088</v>
      </c>
      <c r="M20" s="1114"/>
      <c r="N20" s="1114"/>
      <c r="O20" s="1114"/>
      <c r="P20" s="1114"/>
      <c r="Q20" s="1114"/>
      <c r="R20" s="1108">
        <f>SUM(R18:S19,R15)</f>
        <v>150851</v>
      </c>
      <c r="S20" s="1109"/>
    </row>
    <row r="22" spans="1:20" ht="12.75">
      <c r="A22" s="282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</sheetData>
  <mergeCells count="36">
    <mergeCell ref="E16:Q17"/>
    <mergeCell ref="R19:S19"/>
    <mergeCell ref="R20:S20"/>
    <mergeCell ref="L14:Q14"/>
    <mergeCell ref="L15:Q15"/>
    <mergeCell ref="L18:Q18"/>
    <mergeCell ref="L19:Q19"/>
    <mergeCell ref="L20:Q20"/>
    <mergeCell ref="R14:S14"/>
    <mergeCell ref="R15:S15"/>
    <mergeCell ref="R18:S18"/>
    <mergeCell ref="B14:D14"/>
    <mergeCell ref="E14:F14"/>
    <mergeCell ref="G14:H14"/>
    <mergeCell ref="I14:K14"/>
    <mergeCell ref="I15:K15"/>
    <mergeCell ref="B16:D17"/>
    <mergeCell ref="B15:D15"/>
    <mergeCell ref="E15:F15"/>
    <mergeCell ref="G15:H15"/>
    <mergeCell ref="B18:D18"/>
    <mergeCell ref="E18:F18"/>
    <mergeCell ref="G18:H18"/>
    <mergeCell ref="I18:K18"/>
    <mergeCell ref="B19:D19"/>
    <mergeCell ref="E19:F19"/>
    <mergeCell ref="G19:H19"/>
    <mergeCell ref="I19:K19"/>
    <mergeCell ref="I20:K20"/>
    <mergeCell ref="B20:D20"/>
    <mergeCell ref="E20:F20"/>
    <mergeCell ref="G20:H20"/>
    <mergeCell ref="B3:F3"/>
    <mergeCell ref="G3:K3"/>
    <mergeCell ref="B2:S2"/>
    <mergeCell ref="L3:S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A13" sqref="A13"/>
    </sheetView>
  </sheetViews>
  <sheetFormatPr defaultColWidth="9.140625" defaultRowHeight="12.75"/>
  <cols>
    <col min="1" max="1" width="30.28125" style="2" customWidth="1"/>
    <col min="2" max="2" width="10.7109375" style="2" customWidth="1"/>
    <col min="3" max="8" width="10.421875" style="2" bestFit="1" customWidth="1"/>
    <col min="9" max="9" width="10.140625" style="2" customWidth="1"/>
    <col min="10" max="10" width="10.421875" style="2" customWidth="1"/>
    <col min="11" max="16384" width="9.140625" style="2" customWidth="1"/>
  </cols>
  <sheetData>
    <row r="1" spans="1:10" ht="15">
      <c r="A1" s="1" t="s">
        <v>93</v>
      </c>
      <c r="J1" s="95" t="s">
        <v>94</v>
      </c>
    </row>
    <row r="2" ht="13.5" thickBot="1"/>
    <row r="3" spans="1:10" ht="19.5" customHeight="1" thickBot="1">
      <c r="A3" s="880"/>
      <c r="B3" s="877">
        <v>1997</v>
      </c>
      <c r="C3" s="873">
        <v>1998</v>
      </c>
      <c r="D3" s="873">
        <v>1999</v>
      </c>
      <c r="E3" s="874">
        <v>2000</v>
      </c>
      <c r="F3" s="873">
        <v>2001</v>
      </c>
      <c r="G3" s="873">
        <v>2002</v>
      </c>
      <c r="H3" s="875">
        <v>2003</v>
      </c>
      <c r="I3" s="876">
        <v>2004</v>
      </c>
      <c r="J3" s="861">
        <v>2005</v>
      </c>
    </row>
    <row r="4" spans="1:10" ht="19.5" customHeight="1">
      <c r="A4" s="881" t="s">
        <v>99</v>
      </c>
      <c r="B4" s="206">
        <v>1794120</v>
      </c>
      <c r="C4" s="204">
        <v>1601340</v>
      </c>
      <c r="D4" s="204">
        <v>1928400</v>
      </c>
      <c r="E4" s="283">
        <v>1659590</v>
      </c>
      <c r="F4" s="204">
        <v>1858070</v>
      </c>
      <c r="G4" s="204">
        <v>1923320</v>
      </c>
      <c r="H4" s="283">
        <v>1918150</v>
      </c>
      <c r="I4" s="203">
        <v>1848909</v>
      </c>
      <c r="J4" s="284">
        <v>1947834</v>
      </c>
    </row>
    <row r="5" spans="1:10" ht="19.5" customHeight="1">
      <c r="A5" s="882" t="s">
        <v>95</v>
      </c>
      <c r="B5" s="878">
        <v>117.5</v>
      </c>
      <c r="C5" s="285">
        <v>104.8</v>
      </c>
      <c r="D5" s="285">
        <v>126.3</v>
      </c>
      <c r="E5" s="286">
        <v>108.7</v>
      </c>
      <c r="F5" s="285">
        <v>121.7</v>
      </c>
      <c r="G5" s="285">
        <v>125.9</v>
      </c>
      <c r="H5" s="287">
        <v>125.6</v>
      </c>
      <c r="I5" s="288">
        <v>121.1</v>
      </c>
      <c r="J5" s="289">
        <v>127.5</v>
      </c>
    </row>
    <row r="6" spans="1:10" ht="12" customHeight="1">
      <c r="A6" s="123" t="s">
        <v>96</v>
      </c>
      <c r="B6" s="1119"/>
      <c r="C6" s="1121"/>
      <c r="D6" s="1121"/>
      <c r="E6" s="1121"/>
      <c r="F6" s="1121"/>
      <c r="G6" s="1121"/>
      <c r="H6" s="1121"/>
      <c r="I6" s="1126"/>
      <c r="J6" s="1123">
        <v>24400</v>
      </c>
    </row>
    <row r="7" spans="1:10" ht="12" customHeight="1">
      <c r="A7" s="109" t="s">
        <v>100</v>
      </c>
      <c r="B7" s="1120"/>
      <c r="C7" s="1122"/>
      <c r="D7" s="1122"/>
      <c r="E7" s="1122"/>
      <c r="F7" s="1122"/>
      <c r="G7" s="1122"/>
      <c r="H7" s="1122"/>
      <c r="I7" s="1127"/>
      <c r="J7" s="1124"/>
    </row>
    <row r="8" spans="1:10" ht="19.5" customHeight="1">
      <c r="A8" s="121" t="s">
        <v>97</v>
      </c>
      <c r="B8" s="206">
        <v>23140</v>
      </c>
      <c r="C8" s="204">
        <v>16530</v>
      </c>
      <c r="D8" s="204">
        <v>18690</v>
      </c>
      <c r="E8" s="204">
        <v>16660</v>
      </c>
      <c r="F8" s="204">
        <v>18499</v>
      </c>
      <c r="G8" s="204">
        <v>20540</v>
      </c>
      <c r="H8" s="204">
        <v>19660</v>
      </c>
      <c r="I8" s="291">
        <v>22820</v>
      </c>
      <c r="J8" s="1125"/>
    </row>
    <row r="9" spans="1:10" ht="19.5" customHeight="1">
      <c r="A9" s="128" t="s">
        <v>98</v>
      </c>
      <c r="B9" s="214">
        <v>162.5</v>
      </c>
      <c r="C9" s="285">
        <v>116.1</v>
      </c>
      <c r="D9" s="285">
        <v>131.2</v>
      </c>
      <c r="E9" s="286">
        <v>116.9</v>
      </c>
      <c r="F9" s="285">
        <v>129.9</v>
      </c>
      <c r="G9" s="285">
        <v>144.2</v>
      </c>
      <c r="H9" s="292">
        <v>138.1</v>
      </c>
      <c r="I9" s="288">
        <v>160.2</v>
      </c>
      <c r="J9" s="293">
        <v>171.3</v>
      </c>
    </row>
    <row r="10" spans="1:10" ht="19.5" customHeight="1">
      <c r="A10" s="128" t="s">
        <v>477</v>
      </c>
      <c r="B10" s="214">
        <v>26080</v>
      </c>
      <c r="C10" s="210">
        <v>22190</v>
      </c>
      <c r="D10" s="210">
        <v>24950</v>
      </c>
      <c r="E10" s="225">
        <v>22460</v>
      </c>
      <c r="F10" s="210">
        <v>25616</v>
      </c>
      <c r="G10" s="210">
        <v>29140</v>
      </c>
      <c r="H10" s="225">
        <v>26790</v>
      </c>
      <c r="I10" s="294">
        <v>21600</v>
      </c>
      <c r="J10" s="290">
        <v>20700</v>
      </c>
    </row>
    <row r="11" spans="1:10" ht="19.5" customHeight="1" thickBot="1">
      <c r="A11" s="883" t="s">
        <v>98</v>
      </c>
      <c r="B11" s="879">
        <v>134.1</v>
      </c>
      <c r="C11" s="295">
        <v>114.1</v>
      </c>
      <c r="D11" s="295">
        <v>128.3</v>
      </c>
      <c r="E11" s="296">
        <v>115.5</v>
      </c>
      <c r="F11" s="295">
        <v>131.8</v>
      </c>
      <c r="G11" s="295">
        <v>149.9</v>
      </c>
      <c r="H11" s="297">
        <v>137.8</v>
      </c>
      <c r="I11" s="298">
        <v>111.1</v>
      </c>
      <c r="J11" s="299">
        <v>106.5</v>
      </c>
    </row>
    <row r="12" ht="12.75" customHeight="1">
      <c r="A12" s="146"/>
    </row>
    <row r="13" ht="12.75" customHeight="1">
      <c r="A13" s="282" t="s">
        <v>483</v>
      </c>
    </row>
    <row r="14" ht="12.75" customHeight="1">
      <c r="A14" s="300"/>
    </row>
    <row r="15" ht="12.75" customHeight="1">
      <c r="A15" s="96"/>
    </row>
    <row r="16" ht="12.75">
      <c r="A16" s="282"/>
    </row>
    <row r="17" ht="12.75">
      <c r="A17" s="282"/>
    </row>
    <row r="18" ht="12.75">
      <c r="A18" s="282"/>
    </row>
  </sheetData>
  <mergeCells count="9">
    <mergeCell ref="B6:B7"/>
    <mergeCell ref="C6:C7"/>
    <mergeCell ref="D6:D7"/>
    <mergeCell ref="J6:J8"/>
    <mergeCell ref="I6:I7"/>
    <mergeCell ref="E6:E7"/>
    <mergeCell ref="F6:F7"/>
    <mergeCell ref="G6:G7"/>
    <mergeCell ref="H6:H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F36"/>
  <sheetViews>
    <sheetView showGridLines="0" workbookViewId="0" topLeftCell="A1">
      <selection activeCell="Q14" sqref="Q14"/>
    </sheetView>
  </sheetViews>
  <sheetFormatPr defaultColWidth="9.140625" defaultRowHeight="12.75"/>
  <cols>
    <col min="1" max="1" width="19.00390625" style="2" customWidth="1"/>
    <col min="2" max="3" width="4.28125" style="2" hidden="1" customWidth="1"/>
    <col min="4" max="10" width="4.28125" style="2" customWidth="1"/>
    <col min="11" max="12" width="4.140625" style="2" hidden="1" customWidth="1"/>
    <col min="13" max="19" width="4.140625" style="2" customWidth="1"/>
    <col min="20" max="22" width="4.140625" style="2" hidden="1" customWidth="1"/>
    <col min="23" max="32" width="4.28125" style="2" customWidth="1"/>
    <col min="33" max="16384" width="9.140625" style="2" customWidth="1"/>
  </cols>
  <sheetData>
    <row r="3" spans="1:26" ht="12.75" customHeight="1">
      <c r="A3" s="1" t="s">
        <v>101</v>
      </c>
      <c r="Z3" s="301" t="s">
        <v>102</v>
      </c>
    </row>
    <row r="4" ht="12.75" customHeight="1" thickBot="1">
      <c r="AA4" s="2" t="s">
        <v>103</v>
      </c>
    </row>
    <row r="5" spans="1:32" ht="12.75" customHeight="1" thickBot="1">
      <c r="A5" s="892" t="s">
        <v>104</v>
      </c>
      <c r="B5" s="890"/>
      <c r="C5" s="302" t="s">
        <v>105</v>
      </c>
      <c r="D5" s="1154" t="s">
        <v>106</v>
      </c>
      <c r="E5" s="1155"/>
      <c r="F5" s="1155"/>
      <c r="G5" s="1155"/>
      <c r="H5" s="1155"/>
      <c r="I5" s="1155"/>
      <c r="J5" s="1156"/>
      <c r="K5" s="303"/>
      <c r="L5" s="303" t="s">
        <v>107</v>
      </c>
      <c r="M5" s="1155" t="s">
        <v>108</v>
      </c>
      <c r="N5" s="1155"/>
      <c r="O5" s="1155"/>
      <c r="P5" s="1155"/>
      <c r="Q5" s="1155"/>
      <c r="R5" s="1155"/>
      <c r="S5" s="1156"/>
      <c r="T5" s="304"/>
      <c r="U5" s="305"/>
      <c r="V5" s="303" t="s">
        <v>109</v>
      </c>
      <c r="W5" s="1155" t="s">
        <v>85</v>
      </c>
      <c r="X5" s="1157"/>
      <c r="Y5" s="1157"/>
      <c r="Z5" s="1157"/>
      <c r="AA5" s="1157"/>
      <c r="AB5" s="1157"/>
      <c r="AC5" s="1158"/>
      <c r="AD5" s="34"/>
      <c r="AE5" s="34"/>
      <c r="AF5" s="34"/>
    </row>
    <row r="6" spans="1:31" ht="12.75" customHeight="1" thickBot="1">
      <c r="A6" s="893" t="s">
        <v>110</v>
      </c>
      <c r="B6" s="888">
        <v>1996</v>
      </c>
      <c r="C6" s="885">
        <v>1997</v>
      </c>
      <c r="D6" s="1063">
        <v>1999</v>
      </c>
      <c r="E6" s="1064">
        <v>2000</v>
      </c>
      <c r="F6" s="1064">
        <v>2001</v>
      </c>
      <c r="G6" s="1064">
        <v>2002</v>
      </c>
      <c r="H6" s="1065">
        <v>2003</v>
      </c>
      <c r="I6" s="1066">
        <v>2004</v>
      </c>
      <c r="J6" s="887">
        <v>2005</v>
      </c>
      <c r="K6" s="1067">
        <v>1996</v>
      </c>
      <c r="L6" s="1068">
        <v>1997</v>
      </c>
      <c r="M6" s="1068">
        <v>1999</v>
      </c>
      <c r="N6" s="1064">
        <v>2000</v>
      </c>
      <c r="O6" s="1064">
        <v>2001</v>
      </c>
      <c r="P6" s="1068">
        <v>2002</v>
      </c>
      <c r="Q6" s="1069">
        <v>2003</v>
      </c>
      <c r="R6" s="1066">
        <v>2004</v>
      </c>
      <c r="S6" s="887">
        <v>2005</v>
      </c>
      <c r="T6" s="1067">
        <v>1996</v>
      </c>
      <c r="U6" s="1068">
        <v>1997</v>
      </c>
      <c r="V6" s="1068">
        <v>1998</v>
      </c>
      <c r="W6" s="1068">
        <v>1999</v>
      </c>
      <c r="X6" s="1064">
        <v>2000</v>
      </c>
      <c r="Y6" s="1068">
        <v>2001</v>
      </c>
      <c r="Z6" s="1068">
        <v>2002</v>
      </c>
      <c r="AA6" s="1065">
        <v>2003</v>
      </c>
      <c r="AB6" s="1071">
        <v>2004</v>
      </c>
      <c r="AC6" s="889">
        <v>2005</v>
      </c>
      <c r="AD6" s="306"/>
      <c r="AE6" s="306"/>
    </row>
    <row r="7" spans="1:31" ht="12.75" customHeight="1">
      <c r="A7" s="894" t="s">
        <v>111</v>
      </c>
      <c r="B7" s="311">
        <v>70</v>
      </c>
      <c r="C7" s="308">
        <v>125</v>
      </c>
      <c r="D7" s="307">
        <v>135</v>
      </c>
      <c r="E7" s="308">
        <v>128</v>
      </c>
      <c r="F7" s="308">
        <v>140</v>
      </c>
      <c r="G7" s="308">
        <v>106</v>
      </c>
      <c r="H7" s="309">
        <v>109</v>
      </c>
      <c r="I7" s="310">
        <v>73</v>
      </c>
      <c r="J7" s="884">
        <v>86</v>
      </c>
      <c r="K7" s="311">
        <v>130</v>
      </c>
      <c r="L7" s="307">
        <v>103</v>
      </c>
      <c r="M7" s="307">
        <v>93</v>
      </c>
      <c r="N7" s="308">
        <v>77</v>
      </c>
      <c r="O7" s="308">
        <v>91</v>
      </c>
      <c r="P7" s="308">
        <v>67</v>
      </c>
      <c r="Q7" s="309">
        <v>59</v>
      </c>
      <c r="R7" s="312">
        <v>79</v>
      </c>
      <c r="S7" s="313">
        <v>91</v>
      </c>
      <c r="T7" s="311">
        <v>2</v>
      </c>
      <c r="U7" s="314" t="s">
        <v>27</v>
      </c>
      <c r="V7" s="314">
        <v>0</v>
      </c>
      <c r="W7" s="307">
        <v>51</v>
      </c>
      <c r="X7" s="308">
        <v>62</v>
      </c>
      <c r="Y7" s="307">
        <v>47</v>
      </c>
      <c r="Z7" s="307">
        <v>45</v>
      </c>
      <c r="AA7" s="312">
        <v>41</v>
      </c>
      <c r="AB7" s="249">
        <v>52</v>
      </c>
      <c r="AC7" s="315">
        <v>61</v>
      </c>
      <c r="AD7" s="316"/>
      <c r="AE7" s="316"/>
    </row>
    <row r="8" spans="1:31" ht="12.75" customHeight="1">
      <c r="A8" s="895" t="s">
        <v>112</v>
      </c>
      <c r="B8" s="326">
        <v>49</v>
      </c>
      <c r="C8" s="318">
        <v>52</v>
      </c>
      <c r="D8" s="317">
        <v>14</v>
      </c>
      <c r="E8" s="319">
        <v>0</v>
      </c>
      <c r="F8" s="319">
        <v>0</v>
      </c>
      <c r="G8" s="319">
        <v>0</v>
      </c>
      <c r="H8" s="320">
        <v>0</v>
      </c>
      <c r="I8" s="258" t="s">
        <v>68</v>
      </c>
      <c r="J8" s="321">
        <v>0</v>
      </c>
      <c r="K8" s="322" t="s">
        <v>27</v>
      </c>
      <c r="L8" s="323" t="s">
        <v>27</v>
      </c>
      <c r="M8" s="323">
        <v>0</v>
      </c>
      <c r="N8" s="319">
        <v>0</v>
      </c>
      <c r="O8" s="319">
        <v>0</v>
      </c>
      <c r="P8" s="319">
        <v>0</v>
      </c>
      <c r="Q8" s="320">
        <v>0</v>
      </c>
      <c r="R8" s="324" t="s">
        <v>68</v>
      </c>
      <c r="S8" s="325">
        <v>0</v>
      </c>
      <c r="T8" s="326">
        <v>125</v>
      </c>
      <c r="U8" s="317">
        <v>75</v>
      </c>
      <c r="V8" s="317">
        <v>48</v>
      </c>
      <c r="W8" s="323">
        <v>0</v>
      </c>
      <c r="X8" s="319">
        <v>0</v>
      </c>
      <c r="Y8" s="323">
        <v>0</v>
      </c>
      <c r="Z8" s="327">
        <v>18</v>
      </c>
      <c r="AA8" s="258">
        <v>18</v>
      </c>
      <c r="AB8" s="258">
        <v>18</v>
      </c>
      <c r="AC8" s="328">
        <v>0</v>
      </c>
      <c r="AD8" s="329"/>
      <c r="AE8" s="329"/>
    </row>
    <row r="9" spans="1:31" ht="12.75" customHeight="1">
      <c r="A9" s="895" t="s">
        <v>113</v>
      </c>
      <c r="B9" s="322" t="s">
        <v>27</v>
      </c>
      <c r="C9" s="319" t="s">
        <v>27</v>
      </c>
      <c r="D9" s="323">
        <v>0</v>
      </c>
      <c r="E9" s="323">
        <v>0</v>
      </c>
      <c r="F9" s="319">
        <v>0</v>
      </c>
      <c r="G9" s="319">
        <v>0</v>
      </c>
      <c r="H9" s="320">
        <v>0</v>
      </c>
      <c r="I9" s="258" t="s">
        <v>68</v>
      </c>
      <c r="J9" s="321">
        <v>0</v>
      </c>
      <c r="K9" s="322" t="s">
        <v>27</v>
      </c>
      <c r="L9" s="323" t="s">
        <v>27</v>
      </c>
      <c r="M9" s="322">
        <v>0</v>
      </c>
      <c r="N9" s="330">
        <v>0</v>
      </c>
      <c r="O9" s="319">
        <v>0</v>
      </c>
      <c r="P9" s="319">
        <v>0</v>
      </c>
      <c r="Q9" s="320">
        <v>0</v>
      </c>
      <c r="R9" s="324" t="s">
        <v>68</v>
      </c>
      <c r="S9" s="325">
        <v>0</v>
      </c>
      <c r="T9" s="326">
        <v>4</v>
      </c>
      <c r="U9" s="323" t="s">
        <v>27</v>
      </c>
      <c r="V9" s="323">
        <v>0</v>
      </c>
      <c r="W9" s="323">
        <v>0</v>
      </c>
      <c r="X9" s="318">
        <v>6</v>
      </c>
      <c r="Y9" s="323" t="s">
        <v>27</v>
      </c>
      <c r="Z9" s="327">
        <v>8</v>
      </c>
      <c r="AA9" s="258">
        <v>8</v>
      </c>
      <c r="AB9" s="258">
        <v>8</v>
      </c>
      <c r="AC9" s="328">
        <v>7</v>
      </c>
      <c r="AD9" s="316"/>
      <c r="AE9" s="316"/>
    </row>
    <row r="10" spans="1:31" ht="12.75" customHeight="1">
      <c r="A10" s="896" t="s">
        <v>114</v>
      </c>
      <c r="B10" s="891">
        <v>212</v>
      </c>
      <c r="C10" s="332">
        <v>218</v>
      </c>
      <c r="D10" s="331">
        <v>107</v>
      </c>
      <c r="E10" s="333">
        <v>88</v>
      </c>
      <c r="F10" s="333">
        <v>73</v>
      </c>
      <c r="G10" s="332">
        <v>68</v>
      </c>
      <c r="H10" s="320">
        <v>66</v>
      </c>
      <c r="I10" s="258">
        <v>0</v>
      </c>
      <c r="J10" s="321">
        <v>0</v>
      </c>
      <c r="K10" s="322" t="s">
        <v>27</v>
      </c>
      <c r="L10" s="323" t="s">
        <v>27</v>
      </c>
      <c r="M10" s="322">
        <v>0</v>
      </c>
      <c r="N10" s="330">
        <v>0</v>
      </c>
      <c r="O10" s="319">
        <v>0</v>
      </c>
      <c r="P10" s="319">
        <v>0</v>
      </c>
      <c r="Q10" s="320">
        <v>0</v>
      </c>
      <c r="R10" s="334">
        <v>0</v>
      </c>
      <c r="S10" s="335">
        <v>0</v>
      </c>
      <c r="T10" s="336">
        <v>127</v>
      </c>
      <c r="U10" s="331">
        <v>130</v>
      </c>
      <c r="V10" s="331">
        <v>130</v>
      </c>
      <c r="W10" s="331">
        <v>109</v>
      </c>
      <c r="X10" s="333">
        <v>103</v>
      </c>
      <c r="Y10" s="337">
        <v>107</v>
      </c>
      <c r="Z10" s="317">
        <v>110</v>
      </c>
      <c r="AA10" s="338">
        <v>96</v>
      </c>
      <c r="AB10" s="258">
        <v>106</v>
      </c>
      <c r="AC10" s="328">
        <v>62</v>
      </c>
      <c r="AD10" s="316"/>
      <c r="AE10" s="316"/>
    </row>
    <row r="11" spans="1:31" ht="21" customHeight="1" thickBot="1">
      <c r="A11" s="897" t="s">
        <v>115</v>
      </c>
      <c r="B11" s="339">
        <f>SUM(B7:B10)</f>
        <v>331</v>
      </c>
      <c r="C11" s="340">
        <f>SUM(C7:C10)</f>
        <v>395</v>
      </c>
      <c r="D11" s="339">
        <f>SUM(D7:D10)</f>
        <v>256</v>
      </c>
      <c r="E11" s="340">
        <f>SUM(E7:E10)</f>
        <v>216</v>
      </c>
      <c r="F11" s="341">
        <f>SUM(F7:F10)</f>
        <v>213</v>
      </c>
      <c r="G11" s="342">
        <v>174</v>
      </c>
      <c r="H11" s="339">
        <f>SUM(H7:H10)</f>
        <v>175</v>
      </c>
      <c r="I11" s="264">
        <v>73</v>
      </c>
      <c r="J11" s="343">
        <v>86</v>
      </c>
      <c r="K11" s="339">
        <v>130</v>
      </c>
      <c r="L11" s="342">
        <v>103</v>
      </c>
      <c r="M11" s="342">
        <v>93</v>
      </c>
      <c r="N11" s="341">
        <v>77</v>
      </c>
      <c r="O11" s="341">
        <f>SUM(O7:O10)</f>
        <v>91</v>
      </c>
      <c r="P11" s="342">
        <v>67</v>
      </c>
      <c r="Q11" s="342">
        <f>SUM(Q7:Q10)</f>
        <v>59</v>
      </c>
      <c r="R11" s="340">
        <v>79</v>
      </c>
      <c r="S11" s="344">
        <v>91</v>
      </c>
      <c r="T11" s="339">
        <f aca="true" t="shared" si="0" ref="T11:Y11">SUM(T7:T10)</f>
        <v>258</v>
      </c>
      <c r="U11" s="339">
        <f t="shared" si="0"/>
        <v>205</v>
      </c>
      <c r="V11" s="339">
        <f t="shared" si="0"/>
        <v>178</v>
      </c>
      <c r="W11" s="339">
        <f t="shared" si="0"/>
        <v>160</v>
      </c>
      <c r="X11" s="340">
        <f t="shared" si="0"/>
        <v>171</v>
      </c>
      <c r="Y11" s="342">
        <f t="shared" si="0"/>
        <v>154</v>
      </c>
      <c r="Z11" s="342">
        <v>181</v>
      </c>
      <c r="AA11" s="341">
        <f>SUM(AA7:AA10)</f>
        <v>163</v>
      </c>
      <c r="AB11" s="264">
        <f>SUM(AB7:AB10)</f>
        <v>184</v>
      </c>
      <c r="AC11" s="344">
        <f>SUM(AC7:AC10)</f>
        <v>130</v>
      </c>
      <c r="AD11" s="316"/>
      <c r="AE11" s="316"/>
    </row>
    <row r="12" ht="12.75" customHeight="1">
      <c r="C12" s="345"/>
    </row>
    <row r="13" ht="12.75" customHeight="1">
      <c r="A13" s="274" t="s">
        <v>116</v>
      </c>
    </row>
    <row r="14" ht="12.75" customHeight="1"/>
    <row r="15" ht="12.75" customHeight="1">
      <c r="A15" s="2" t="s">
        <v>117</v>
      </c>
    </row>
    <row r="16" ht="12.75" customHeight="1">
      <c r="A16" s="2" t="s">
        <v>118</v>
      </c>
    </row>
    <row r="17" ht="12.75">
      <c r="A17" s="2" t="s">
        <v>119</v>
      </c>
    </row>
    <row r="22" ht="12.75" customHeight="1"/>
    <row r="23" ht="12.75">
      <c r="A23" s="61"/>
    </row>
    <row r="24" spans="1:24" ht="12.75">
      <c r="A24" s="276" t="s">
        <v>120</v>
      </c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X24" s="347" t="s">
        <v>121</v>
      </c>
    </row>
    <row r="25" spans="1:19" ht="13.5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24" ht="13.5" thickBot="1">
      <c r="A26" s="5" t="s">
        <v>122</v>
      </c>
      <c r="B26" s="348"/>
      <c r="C26" s="348"/>
      <c r="D26" s="349"/>
      <c r="E26" s="348"/>
      <c r="F26" s="348"/>
      <c r="G26" s="348"/>
      <c r="H26" s="247" t="s">
        <v>123</v>
      </c>
      <c r="I26" s="348"/>
      <c r="J26" s="348"/>
      <c r="K26" s="348"/>
      <c r="L26" s="348"/>
      <c r="M26" s="350"/>
      <c r="N26" s="348"/>
      <c r="O26" s="348"/>
      <c r="P26" s="348"/>
      <c r="Q26" s="348"/>
      <c r="R26" s="348"/>
      <c r="S26" s="348"/>
      <c r="T26" s="351"/>
      <c r="U26" s="103"/>
      <c r="V26" s="103"/>
      <c r="W26" s="103"/>
      <c r="X26" s="105"/>
    </row>
    <row r="27" spans="1:24" ht="13.5" thickBot="1">
      <c r="A27" s="898" t="s">
        <v>124</v>
      </c>
      <c r="B27" s="1149">
        <v>1997</v>
      </c>
      <c r="C27" s="1150"/>
      <c r="D27" s="1151">
        <v>1998</v>
      </c>
      <c r="E27" s="1152"/>
      <c r="F27" s="1153">
        <v>1999</v>
      </c>
      <c r="G27" s="1152"/>
      <c r="H27" s="1153">
        <v>2000</v>
      </c>
      <c r="I27" s="1152"/>
      <c r="J27" s="1153">
        <v>2001</v>
      </c>
      <c r="K27" s="1161"/>
      <c r="L27" s="1161"/>
      <c r="M27" s="1162"/>
      <c r="N27" s="1138">
        <v>2002</v>
      </c>
      <c r="O27" s="1139"/>
      <c r="P27" s="1149">
        <v>2003</v>
      </c>
      <c r="Q27" s="1159"/>
      <c r="R27" s="1153">
        <v>2004</v>
      </c>
      <c r="S27" s="1160"/>
      <c r="T27" s="1142">
        <v>2005</v>
      </c>
      <c r="U27" s="1143"/>
      <c r="V27" s="1143"/>
      <c r="W27" s="1143"/>
      <c r="X27" s="1144"/>
    </row>
    <row r="28" spans="1:24" ht="12.75">
      <c r="A28" s="154" t="s">
        <v>87</v>
      </c>
      <c r="B28" s="1145">
        <v>130</v>
      </c>
      <c r="C28" s="1129"/>
      <c r="D28" s="1134">
        <v>130</v>
      </c>
      <c r="E28" s="1130"/>
      <c r="F28" s="1128">
        <v>126</v>
      </c>
      <c r="G28" s="1130"/>
      <c r="H28" s="1128">
        <v>144</v>
      </c>
      <c r="I28" s="1130"/>
      <c r="J28" s="1128">
        <v>142</v>
      </c>
      <c r="K28" s="1129"/>
      <c r="L28" s="1129"/>
      <c r="M28" s="1130"/>
      <c r="N28" s="352"/>
      <c r="O28" s="353"/>
      <c r="P28" s="1145">
        <v>132</v>
      </c>
      <c r="Q28" s="1146"/>
      <c r="R28" s="1128">
        <v>72</v>
      </c>
      <c r="S28" s="1135"/>
      <c r="T28" s="354">
        <v>80</v>
      </c>
      <c r="U28" s="355"/>
      <c r="V28" s="356"/>
      <c r="W28" s="1134">
        <v>80</v>
      </c>
      <c r="X28" s="1135"/>
    </row>
    <row r="29" spans="1:24" ht="13.5" thickBot="1">
      <c r="A29" s="357" t="s">
        <v>125</v>
      </c>
      <c r="B29" s="1132"/>
      <c r="C29" s="1132"/>
      <c r="D29" s="1148"/>
      <c r="E29" s="1133"/>
      <c r="F29" s="1131"/>
      <c r="G29" s="1133"/>
      <c r="H29" s="1131"/>
      <c r="I29" s="1133"/>
      <c r="J29" s="1131"/>
      <c r="K29" s="1132"/>
      <c r="L29" s="1132"/>
      <c r="M29" s="1133"/>
      <c r="N29" s="1140">
        <v>132</v>
      </c>
      <c r="O29" s="1141"/>
      <c r="P29" s="1147"/>
      <c r="Q29" s="1141"/>
      <c r="R29" s="1140"/>
      <c r="S29" s="1137"/>
      <c r="T29" s="359"/>
      <c r="U29" s="360"/>
      <c r="V29" s="358"/>
      <c r="W29" s="1136"/>
      <c r="X29" s="1137"/>
    </row>
    <row r="31" spans="1:2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</sheetData>
  <mergeCells count="21">
    <mergeCell ref="D5:J5"/>
    <mergeCell ref="M5:S5"/>
    <mergeCell ref="W5:AC5"/>
    <mergeCell ref="P27:Q27"/>
    <mergeCell ref="R27:S27"/>
    <mergeCell ref="J27:M27"/>
    <mergeCell ref="B27:C27"/>
    <mergeCell ref="D27:E27"/>
    <mergeCell ref="F27:G27"/>
    <mergeCell ref="H27:I27"/>
    <mergeCell ref="B28:C29"/>
    <mergeCell ref="D28:E29"/>
    <mergeCell ref="F28:G29"/>
    <mergeCell ref="H28:I29"/>
    <mergeCell ref="J28:M29"/>
    <mergeCell ref="W28:X29"/>
    <mergeCell ref="N27:O27"/>
    <mergeCell ref="N29:O29"/>
    <mergeCell ref="T27:X27"/>
    <mergeCell ref="P28:Q29"/>
    <mergeCell ref="R28:S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showGridLines="0" workbookViewId="0" topLeftCell="F1">
      <selection activeCell="T9" sqref="T9"/>
    </sheetView>
  </sheetViews>
  <sheetFormatPr defaultColWidth="9.140625" defaultRowHeight="12.75"/>
  <cols>
    <col min="1" max="1" width="24.140625" style="2" customWidth="1"/>
    <col min="2" max="2" width="7.7109375" style="2" hidden="1" customWidth="1"/>
    <col min="3" max="3" width="7.28125" style="2" customWidth="1"/>
    <col min="4" max="4" width="7.8515625" style="2" customWidth="1"/>
    <col min="5" max="5" width="7.421875" style="2" customWidth="1"/>
    <col min="6" max="6" width="7.140625" style="2" customWidth="1"/>
    <col min="7" max="8" width="5.57421875" style="2" customWidth="1"/>
    <col min="9" max="10" width="5.8515625" style="2" customWidth="1"/>
    <col min="11" max="11" width="7.8515625" style="2" customWidth="1"/>
    <col min="12" max="18" width="6.7109375" style="2" customWidth="1"/>
    <col min="19" max="16384" width="9.140625" style="2" customWidth="1"/>
  </cols>
  <sheetData>
    <row r="1" spans="1:15" ht="12.75">
      <c r="A1" s="276" t="s">
        <v>126</v>
      </c>
      <c r="O1" s="2" t="s">
        <v>127</v>
      </c>
    </row>
    <row r="2" ht="13.5" thickBot="1"/>
    <row r="3" spans="1:18" ht="13.5" thickBot="1">
      <c r="A3" s="1164" t="s">
        <v>128</v>
      </c>
      <c r="B3" s="1115" t="s">
        <v>158</v>
      </c>
      <c r="C3" s="1096"/>
      <c r="D3" s="1096"/>
      <c r="E3" s="1096"/>
      <c r="F3" s="1096"/>
      <c r="G3" s="1096"/>
      <c r="H3" s="361"/>
      <c r="I3" s="361"/>
      <c r="J3" s="1115" t="s">
        <v>482</v>
      </c>
      <c r="K3" s="1096"/>
      <c r="L3" s="1096"/>
      <c r="M3" s="1096"/>
      <c r="N3" s="1096"/>
      <c r="O3" s="1096"/>
      <c r="P3" s="1110"/>
      <c r="Q3" s="1110"/>
      <c r="R3" s="1163"/>
    </row>
    <row r="4" spans="1:18" ht="13.5" thickBot="1">
      <c r="A4" s="1165"/>
      <c r="B4" s="907">
        <v>1997</v>
      </c>
      <c r="C4" s="908">
        <v>1999</v>
      </c>
      <c r="D4" s="909">
        <v>2000</v>
      </c>
      <c r="E4" s="910">
        <v>2001</v>
      </c>
      <c r="F4" s="910">
        <v>2002</v>
      </c>
      <c r="G4" s="911">
        <v>2003</v>
      </c>
      <c r="H4" s="912">
        <v>2004</v>
      </c>
      <c r="I4" s="192">
        <v>2005</v>
      </c>
      <c r="J4" s="913"/>
      <c r="K4" s="910">
        <v>1998</v>
      </c>
      <c r="L4" s="910">
        <v>1999</v>
      </c>
      <c r="M4" s="908">
        <v>2000</v>
      </c>
      <c r="N4" s="910">
        <v>2001</v>
      </c>
      <c r="O4" s="910">
        <v>2002</v>
      </c>
      <c r="P4" s="911">
        <v>2003</v>
      </c>
      <c r="Q4" s="914">
        <v>2004</v>
      </c>
      <c r="R4" s="861">
        <v>2005</v>
      </c>
    </row>
    <row r="5" spans="1:18" ht="12.75">
      <c r="A5" s="109" t="s">
        <v>129</v>
      </c>
      <c r="B5" s="362">
        <v>106.14</v>
      </c>
      <c r="C5" s="363">
        <v>53.1</v>
      </c>
      <c r="D5" s="34">
        <v>44.1</v>
      </c>
      <c r="E5" s="364">
        <v>42.5</v>
      </c>
      <c r="F5" s="364">
        <v>27.4</v>
      </c>
      <c r="G5" s="906">
        <v>14.1</v>
      </c>
      <c r="H5" s="899">
        <v>30</v>
      </c>
      <c r="I5" s="905">
        <v>29.1</v>
      </c>
      <c r="J5" s="365" t="s">
        <v>130</v>
      </c>
      <c r="K5" s="366">
        <v>27.8</v>
      </c>
      <c r="L5" s="366">
        <v>14.5</v>
      </c>
      <c r="M5" s="129">
        <v>10.9</v>
      </c>
      <c r="N5" s="48">
        <v>0</v>
      </c>
      <c r="O5" s="409">
        <v>0</v>
      </c>
      <c r="P5" s="409">
        <v>0</v>
      </c>
      <c r="Q5" s="106">
        <v>0</v>
      </c>
      <c r="R5" s="110">
        <v>0</v>
      </c>
    </row>
    <row r="6" spans="1:18" ht="12.75">
      <c r="A6" s="109"/>
      <c r="B6" s="362"/>
      <c r="C6" s="363"/>
      <c r="D6" s="34"/>
      <c r="E6" s="364"/>
      <c r="F6" s="364"/>
      <c r="G6" s="367"/>
      <c r="H6" s="13"/>
      <c r="I6" s="72"/>
      <c r="J6" s="369" t="s">
        <v>131</v>
      </c>
      <c r="K6" s="125">
        <v>8.7</v>
      </c>
      <c r="L6" s="125">
        <v>0.1</v>
      </c>
      <c r="M6" s="33">
        <v>0.2</v>
      </c>
      <c r="N6" s="125">
        <v>0.2</v>
      </c>
      <c r="O6" s="370">
        <v>0</v>
      </c>
      <c r="P6" s="370">
        <v>0</v>
      </c>
      <c r="Q6" s="371">
        <v>0</v>
      </c>
      <c r="R6" s="115">
        <v>0</v>
      </c>
    </row>
    <row r="7" spans="1:18" ht="12.75">
      <c r="A7" s="109"/>
      <c r="B7" s="362"/>
      <c r="C7" s="363"/>
      <c r="D7" s="34"/>
      <c r="E7" s="364"/>
      <c r="F7" s="364"/>
      <c r="G7" s="367"/>
      <c r="H7" s="13"/>
      <c r="I7" s="72"/>
      <c r="J7" s="372" t="s">
        <v>132</v>
      </c>
      <c r="K7" s="370">
        <v>0</v>
      </c>
      <c r="L7" s="370">
        <v>0</v>
      </c>
      <c r="M7" s="370">
        <v>0</v>
      </c>
      <c r="N7" s="370">
        <v>0</v>
      </c>
      <c r="O7" s="370">
        <v>0</v>
      </c>
      <c r="P7" s="373">
        <v>0</v>
      </c>
      <c r="Q7" s="374">
        <v>0</v>
      </c>
      <c r="R7" s="115">
        <v>0</v>
      </c>
    </row>
    <row r="8" spans="1:18" ht="13.5">
      <c r="A8" s="121"/>
      <c r="B8" s="362"/>
      <c r="C8" s="363"/>
      <c r="D8" s="34"/>
      <c r="E8" s="364"/>
      <c r="F8" s="366"/>
      <c r="G8" s="375"/>
      <c r="H8" s="13"/>
      <c r="I8" s="205"/>
      <c r="J8" s="376" t="s">
        <v>146</v>
      </c>
      <c r="K8" s="377">
        <v>35.1</v>
      </c>
      <c r="L8" s="377">
        <v>31.6</v>
      </c>
      <c r="M8" s="378">
        <v>30.3</v>
      </c>
      <c r="N8" s="377">
        <v>28</v>
      </c>
      <c r="O8" s="125">
        <v>6.5</v>
      </c>
      <c r="P8" s="379">
        <v>7.7</v>
      </c>
      <c r="Q8" s="380">
        <v>5.6</v>
      </c>
      <c r="R8" s="115">
        <v>4.2</v>
      </c>
    </row>
    <row r="9" spans="1:18" ht="12.75">
      <c r="A9" s="128" t="s">
        <v>133</v>
      </c>
      <c r="B9" s="381">
        <v>962.1</v>
      </c>
      <c r="C9" s="382">
        <v>980.3</v>
      </c>
      <c r="D9" s="383">
        <v>1010.3</v>
      </c>
      <c r="E9" s="125">
        <v>982.5</v>
      </c>
      <c r="F9" s="125">
        <v>683.6</v>
      </c>
      <c r="G9" s="380">
        <v>680.6</v>
      </c>
      <c r="H9" s="900">
        <v>732</v>
      </c>
      <c r="I9" s="115">
        <v>603.5</v>
      </c>
      <c r="J9" s="384" t="s">
        <v>130</v>
      </c>
      <c r="K9" s="125">
        <v>552.4</v>
      </c>
      <c r="L9" s="125">
        <v>462.6</v>
      </c>
      <c r="M9" s="33">
        <v>466.4</v>
      </c>
      <c r="N9" s="385">
        <v>446</v>
      </c>
      <c r="O9" s="385">
        <v>337</v>
      </c>
      <c r="P9" s="125">
        <v>299.8</v>
      </c>
      <c r="Q9" s="129">
        <v>385</v>
      </c>
      <c r="R9" s="115">
        <v>258.5</v>
      </c>
    </row>
    <row r="10" spans="1:20" ht="12.75">
      <c r="A10" s="123" t="s">
        <v>134</v>
      </c>
      <c r="B10" s="386">
        <v>66.3</v>
      </c>
      <c r="C10" s="387">
        <v>50.3</v>
      </c>
      <c r="D10" s="117">
        <v>49.6</v>
      </c>
      <c r="E10" s="377">
        <v>22.5</v>
      </c>
      <c r="F10" s="377">
        <v>8.2</v>
      </c>
      <c r="G10" s="388">
        <v>11.8</v>
      </c>
      <c r="H10" s="901">
        <v>21.58</v>
      </c>
      <c r="I10" s="130">
        <v>19.29</v>
      </c>
      <c r="J10" s="390" t="s">
        <v>135</v>
      </c>
      <c r="K10" s="377">
        <v>1.591</v>
      </c>
      <c r="L10" s="377">
        <v>1.724</v>
      </c>
      <c r="M10" s="117">
        <v>1.18</v>
      </c>
      <c r="N10" s="377">
        <v>0.425</v>
      </c>
      <c r="O10" s="377">
        <v>0.183</v>
      </c>
      <c r="P10" s="391">
        <v>0.227</v>
      </c>
      <c r="Q10" s="388">
        <v>0.413</v>
      </c>
      <c r="R10" s="392">
        <v>0.383</v>
      </c>
      <c r="T10" s="13"/>
    </row>
    <row r="11" spans="1:18" ht="13.5" thickBot="1">
      <c r="A11" s="139" t="s">
        <v>136</v>
      </c>
      <c r="B11" s="54"/>
      <c r="C11" s="393"/>
      <c r="D11" s="394"/>
      <c r="E11" s="395"/>
      <c r="F11" s="395"/>
      <c r="G11" s="396"/>
      <c r="H11" s="902"/>
      <c r="I11" s="418"/>
      <c r="J11" s="398"/>
      <c r="K11" s="395"/>
      <c r="L11" s="395"/>
      <c r="M11" s="394"/>
      <c r="N11" s="395"/>
      <c r="O11" s="399"/>
      <c r="P11" s="400"/>
      <c r="Q11" s="401"/>
      <c r="R11" s="402"/>
    </row>
    <row r="12" spans="1:18" ht="12.75">
      <c r="A12" s="109" t="s">
        <v>137</v>
      </c>
      <c r="B12" s="403">
        <v>1134.54</v>
      </c>
      <c r="C12" s="404">
        <v>1083.7</v>
      </c>
      <c r="D12" s="35">
        <f aca="true" t="shared" si="0" ref="D12:I12">SUM(D5:D11)</f>
        <v>1103.9999999999998</v>
      </c>
      <c r="E12" s="405">
        <f t="shared" si="0"/>
        <v>1047.5</v>
      </c>
      <c r="F12" s="405">
        <f t="shared" si="0"/>
        <v>719.2</v>
      </c>
      <c r="G12" s="406">
        <f t="shared" si="0"/>
        <v>706.5</v>
      </c>
      <c r="H12" s="903">
        <f t="shared" si="0"/>
        <v>783.58</v>
      </c>
      <c r="I12" s="905">
        <f t="shared" si="0"/>
        <v>651.89</v>
      </c>
      <c r="J12" s="407" t="s">
        <v>138</v>
      </c>
      <c r="K12" s="405">
        <v>580.2</v>
      </c>
      <c r="L12" s="405">
        <v>477.1</v>
      </c>
      <c r="M12" s="35">
        <v>477.3</v>
      </c>
      <c r="N12" s="405">
        <v>446</v>
      </c>
      <c r="O12" s="408">
        <v>337</v>
      </c>
      <c r="P12" s="409">
        <v>299.8</v>
      </c>
      <c r="Q12" s="410">
        <v>385</v>
      </c>
      <c r="R12" s="110">
        <v>258.5</v>
      </c>
    </row>
    <row r="13" spans="1:18" ht="12.75">
      <c r="A13" s="72"/>
      <c r="B13" s="53"/>
      <c r="C13" s="368"/>
      <c r="D13" s="13"/>
      <c r="E13" s="367"/>
      <c r="F13" s="367"/>
      <c r="G13" s="411"/>
      <c r="H13" s="904"/>
      <c r="I13" s="72"/>
      <c r="J13" s="412" t="s">
        <v>139</v>
      </c>
      <c r="K13" s="125">
        <v>8.7</v>
      </c>
      <c r="L13" s="125">
        <v>0.1</v>
      </c>
      <c r="M13" s="383">
        <v>0.2</v>
      </c>
      <c r="N13" s="125">
        <v>0.2</v>
      </c>
      <c r="O13" s="413">
        <v>0</v>
      </c>
      <c r="P13" s="373">
        <v>0</v>
      </c>
      <c r="Q13" s="374">
        <v>0</v>
      </c>
      <c r="R13" s="115">
        <v>4.36</v>
      </c>
    </row>
    <row r="14" spans="1:20" ht="12.75">
      <c r="A14" s="72"/>
      <c r="B14" s="53"/>
      <c r="C14" s="367"/>
      <c r="D14" s="368"/>
      <c r="E14" s="368"/>
      <c r="F14" s="367"/>
      <c r="G14" s="411"/>
      <c r="H14" s="904"/>
      <c r="I14" s="72"/>
      <c r="J14" s="414" t="s">
        <v>140</v>
      </c>
      <c r="K14" s="406">
        <v>0</v>
      </c>
      <c r="L14" s="406">
        <v>0</v>
      </c>
      <c r="M14" s="415">
        <v>0</v>
      </c>
      <c r="N14" s="406">
        <v>0</v>
      </c>
      <c r="O14" s="370">
        <v>0</v>
      </c>
      <c r="P14" s="373">
        <v>0</v>
      </c>
      <c r="Q14" s="374">
        <v>0</v>
      </c>
      <c r="R14" s="115">
        <v>0</v>
      </c>
      <c r="T14" s="416"/>
    </row>
    <row r="15" spans="1:18" ht="13.5">
      <c r="A15" s="72"/>
      <c r="B15" s="53"/>
      <c r="C15" s="367"/>
      <c r="D15" s="368"/>
      <c r="E15" s="368"/>
      <c r="F15" s="367"/>
      <c r="G15" s="411"/>
      <c r="H15" s="904"/>
      <c r="I15" s="72"/>
      <c r="J15" s="412" t="s">
        <v>147</v>
      </c>
      <c r="K15" s="125">
        <v>35.1</v>
      </c>
      <c r="L15" s="125">
        <v>31.6</v>
      </c>
      <c r="M15" s="383">
        <v>30.3</v>
      </c>
      <c r="N15" s="25">
        <v>28</v>
      </c>
      <c r="O15" s="25">
        <v>6.5</v>
      </c>
      <c r="P15" s="373">
        <v>7.7</v>
      </c>
      <c r="Q15" s="374">
        <v>5.6</v>
      </c>
      <c r="R15" s="115">
        <v>4.2</v>
      </c>
    </row>
    <row r="16" spans="1:18" ht="12.75">
      <c r="A16" s="72"/>
      <c r="B16" s="53"/>
      <c r="C16" s="367"/>
      <c r="D16" s="368"/>
      <c r="E16" s="368"/>
      <c r="F16" s="367"/>
      <c r="G16" s="411"/>
      <c r="H16" s="904"/>
      <c r="I16" s="72"/>
      <c r="J16" s="417" t="s">
        <v>141</v>
      </c>
      <c r="K16" s="364">
        <v>340.4</v>
      </c>
      <c r="L16" s="364">
        <v>358.3</v>
      </c>
      <c r="M16" s="34">
        <v>305.8</v>
      </c>
      <c r="N16" s="370">
        <v>156.6</v>
      </c>
      <c r="O16" s="370">
        <v>77.4</v>
      </c>
      <c r="P16" s="373">
        <v>79.1</v>
      </c>
      <c r="Q16" s="374">
        <v>106.62</v>
      </c>
      <c r="R16" s="115">
        <v>108.57</v>
      </c>
    </row>
    <row r="17" spans="1:18" ht="12.75">
      <c r="A17" s="72"/>
      <c r="B17" s="53"/>
      <c r="C17" s="367"/>
      <c r="D17" s="368"/>
      <c r="E17" s="368"/>
      <c r="F17" s="367"/>
      <c r="G17" s="367"/>
      <c r="H17" s="13"/>
      <c r="I17" s="72"/>
      <c r="J17" s="384" t="s">
        <v>142</v>
      </c>
      <c r="K17" s="370">
        <v>0</v>
      </c>
      <c r="L17" s="125">
        <v>240.1</v>
      </c>
      <c r="M17" s="383">
        <v>178.3</v>
      </c>
      <c r="N17" s="370">
        <v>97.9</v>
      </c>
      <c r="O17" s="370">
        <v>42.5</v>
      </c>
      <c r="P17" s="373">
        <v>46.1</v>
      </c>
      <c r="Q17" s="374">
        <v>70.09</v>
      </c>
      <c r="R17" s="115">
        <v>65.23</v>
      </c>
    </row>
    <row r="18" spans="1:18" ht="12.75">
      <c r="A18" s="72"/>
      <c r="B18" s="53"/>
      <c r="C18" s="367"/>
      <c r="D18" s="368"/>
      <c r="E18" s="368"/>
      <c r="F18" s="367"/>
      <c r="G18" s="367"/>
      <c r="H18" s="13"/>
      <c r="I18" s="72"/>
      <c r="J18" s="384" t="s">
        <v>143</v>
      </c>
      <c r="K18" s="370">
        <v>0</v>
      </c>
      <c r="L18" s="370">
        <v>0</v>
      </c>
      <c r="M18" s="370">
        <v>0</v>
      </c>
      <c r="N18" s="370">
        <v>0</v>
      </c>
      <c r="O18" s="370">
        <v>0</v>
      </c>
      <c r="P18" s="373">
        <v>0</v>
      </c>
      <c r="Q18" s="374">
        <v>21.77</v>
      </c>
      <c r="R18" s="115">
        <v>23.23</v>
      </c>
    </row>
    <row r="19" spans="1:18" ht="13.5" thickBot="1">
      <c r="A19" s="418"/>
      <c r="B19" s="54"/>
      <c r="C19" s="395"/>
      <c r="D19" s="393"/>
      <c r="E19" s="393"/>
      <c r="F19" s="395"/>
      <c r="G19" s="395"/>
      <c r="H19" s="394"/>
      <c r="I19" s="418"/>
      <c r="J19" s="419" t="s">
        <v>144</v>
      </c>
      <c r="K19" s="400">
        <v>0</v>
      </c>
      <c r="L19" s="420">
        <v>0</v>
      </c>
      <c r="M19" s="421">
        <v>0</v>
      </c>
      <c r="N19" s="420">
        <v>0</v>
      </c>
      <c r="O19" s="420">
        <v>0</v>
      </c>
      <c r="P19" s="422">
        <v>0</v>
      </c>
      <c r="Q19" s="423">
        <v>19.59</v>
      </c>
      <c r="R19" s="140">
        <v>20.91</v>
      </c>
    </row>
    <row r="20" ht="12.75">
      <c r="K20" s="61"/>
    </row>
    <row r="21" ht="15.75">
      <c r="A21" s="2" t="s">
        <v>148</v>
      </c>
    </row>
    <row r="22" ht="12.75">
      <c r="A22" s="2" t="s">
        <v>478</v>
      </c>
    </row>
    <row r="23" ht="12.75">
      <c r="A23" s="2" t="s">
        <v>479</v>
      </c>
    </row>
    <row r="24" spans="1:11" ht="12.75">
      <c r="A24" s="2" t="s">
        <v>145</v>
      </c>
      <c r="K24" s="424"/>
    </row>
    <row r="25" ht="12.75">
      <c r="K25" s="424"/>
    </row>
    <row r="28" ht="15.75">
      <c r="F28" s="425"/>
    </row>
  </sheetData>
  <mergeCells count="3">
    <mergeCell ref="B3:G3"/>
    <mergeCell ref="J3:R3"/>
    <mergeCell ref="A3:A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G12" sqref="G12"/>
    </sheetView>
  </sheetViews>
  <sheetFormatPr defaultColWidth="9.140625" defaultRowHeight="12.75"/>
  <cols>
    <col min="1" max="1" width="20.421875" style="2" customWidth="1"/>
    <col min="2" max="4" width="5.57421875" style="2" bestFit="1" customWidth="1"/>
    <col min="5" max="13" width="5.28125" style="2" customWidth="1"/>
    <col min="14" max="14" width="6.00390625" style="2" customWidth="1"/>
    <col min="15" max="15" width="6.140625" style="2" customWidth="1"/>
    <col min="16" max="16" width="6.00390625" style="2" customWidth="1"/>
    <col min="17" max="17" width="5.7109375" style="2" customWidth="1"/>
    <col min="18" max="18" width="6.57421875" style="2" customWidth="1"/>
    <col min="19" max="19" width="6.421875" style="2" customWidth="1"/>
    <col min="20" max="16384" width="9.140625" style="2" customWidth="1"/>
  </cols>
  <sheetData>
    <row r="1" spans="1:19" ht="13.5" thickBot="1">
      <c r="A1" s="276" t="s">
        <v>149</v>
      </c>
      <c r="Q1" s="1087" t="s">
        <v>150</v>
      </c>
      <c r="R1" s="1087"/>
      <c r="S1" s="1087"/>
    </row>
    <row r="2" spans="1:19" ht="15" customHeight="1" thickBot="1">
      <c r="A2" s="101" t="s">
        <v>128</v>
      </c>
      <c r="B2" s="1166" t="s">
        <v>151</v>
      </c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8"/>
    </row>
    <row r="3" spans="1:19" ht="15" customHeight="1" thickBot="1">
      <c r="A3" s="127"/>
      <c r="B3" s="1169" t="s">
        <v>62</v>
      </c>
      <c r="C3" s="1170"/>
      <c r="D3" s="1170"/>
      <c r="E3" s="1170"/>
      <c r="F3" s="1170"/>
      <c r="G3" s="1171"/>
      <c r="H3" s="1172" t="s">
        <v>63</v>
      </c>
      <c r="I3" s="1170"/>
      <c r="J3" s="1170"/>
      <c r="K3" s="1170"/>
      <c r="L3" s="1170"/>
      <c r="M3" s="1171"/>
      <c r="N3" s="1172" t="s">
        <v>64</v>
      </c>
      <c r="O3" s="1170"/>
      <c r="P3" s="1170"/>
      <c r="Q3" s="1170"/>
      <c r="R3" s="1170"/>
      <c r="S3" s="1173"/>
    </row>
    <row r="4" spans="1:19" ht="15" customHeight="1" thickBot="1">
      <c r="A4" s="143"/>
      <c r="B4" s="1058">
        <v>2000</v>
      </c>
      <c r="C4" s="1059">
        <v>2001</v>
      </c>
      <c r="D4" s="1059">
        <v>2002</v>
      </c>
      <c r="E4" s="1059">
        <v>2003</v>
      </c>
      <c r="F4" s="1060">
        <v>2004</v>
      </c>
      <c r="G4" s="920">
        <v>2005</v>
      </c>
      <c r="H4" s="1061">
        <v>2000</v>
      </c>
      <c r="I4" s="1060">
        <v>2001</v>
      </c>
      <c r="J4" s="1060">
        <v>2002</v>
      </c>
      <c r="K4" s="1062">
        <v>2003</v>
      </c>
      <c r="L4" s="1060">
        <v>2004</v>
      </c>
      <c r="M4" s="920">
        <v>2005</v>
      </c>
      <c r="N4" s="1061">
        <v>2000</v>
      </c>
      <c r="O4" s="1059">
        <v>2001</v>
      </c>
      <c r="P4" s="1059">
        <v>2002</v>
      </c>
      <c r="Q4" s="1062">
        <v>2003</v>
      </c>
      <c r="R4" s="1061">
        <v>2004</v>
      </c>
      <c r="S4" s="473">
        <v>2005</v>
      </c>
    </row>
    <row r="5" spans="1:19" ht="15" customHeight="1">
      <c r="A5" s="110" t="s">
        <v>129</v>
      </c>
      <c r="B5" s="426">
        <v>78</v>
      </c>
      <c r="C5" s="410">
        <v>71</v>
      </c>
      <c r="D5" s="409">
        <v>30</v>
      </c>
      <c r="E5" s="915">
        <v>20</v>
      </c>
      <c r="F5" s="410">
        <v>36</v>
      </c>
      <c r="G5" s="119">
        <v>24</v>
      </c>
      <c r="H5" s="916">
        <v>63</v>
      </c>
      <c r="I5" s="410">
        <v>182</v>
      </c>
      <c r="J5" s="410">
        <v>49</v>
      </c>
      <c r="K5" s="915">
        <v>35</v>
      </c>
      <c r="L5" s="410">
        <v>26</v>
      </c>
      <c r="M5" s="119">
        <v>28</v>
      </c>
      <c r="N5" s="916">
        <v>141</v>
      </c>
      <c r="O5" s="409">
        <v>253</v>
      </c>
      <c r="P5" s="409">
        <v>79</v>
      </c>
      <c r="Q5" s="366">
        <f>E5+K5</f>
        <v>55</v>
      </c>
      <c r="R5" s="415">
        <v>62</v>
      </c>
      <c r="S5" s="110">
        <v>52</v>
      </c>
    </row>
    <row r="6" spans="1:19" ht="15" customHeight="1">
      <c r="A6" s="115" t="s">
        <v>152</v>
      </c>
      <c r="B6" s="427">
        <v>415</v>
      </c>
      <c r="C6" s="371">
        <v>415</v>
      </c>
      <c r="D6" s="370">
        <v>341</v>
      </c>
      <c r="E6" s="373">
        <v>256</v>
      </c>
      <c r="F6" s="371">
        <v>318</v>
      </c>
      <c r="G6" s="921">
        <v>315</v>
      </c>
      <c r="H6" s="917">
        <v>495</v>
      </c>
      <c r="I6" s="371">
        <v>522</v>
      </c>
      <c r="J6" s="371">
        <v>322</v>
      </c>
      <c r="K6" s="373">
        <v>343</v>
      </c>
      <c r="L6" s="371">
        <v>282</v>
      </c>
      <c r="M6" s="921">
        <v>267</v>
      </c>
      <c r="N6" s="924">
        <v>910</v>
      </c>
      <c r="O6" s="124">
        <v>937</v>
      </c>
      <c r="P6" s="124">
        <v>663</v>
      </c>
      <c r="Q6" s="125">
        <f>E6+K6</f>
        <v>599</v>
      </c>
      <c r="R6" s="428">
        <v>600</v>
      </c>
      <c r="S6" s="115">
        <f>SUM(M6+G6)</f>
        <v>582</v>
      </c>
    </row>
    <row r="7" spans="1:19" ht="15" customHeight="1">
      <c r="A7" s="115" t="s">
        <v>153</v>
      </c>
      <c r="B7" s="429">
        <v>0</v>
      </c>
      <c r="C7" s="371">
        <v>13</v>
      </c>
      <c r="D7" s="370">
        <v>0</v>
      </c>
      <c r="E7" s="373">
        <v>0</v>
      </c>
      <c r="F7" s="33">
        <v>0</v>
      </c>
      <c r="G7" s="115">
        <v>0</v>
      </c>
      <c r="H7" s="917">
        <v>0</v>
      </c>
      <c r="I7" s="371">
        <v>6</v>
      </c>
      <c r="J7" s="371">
        <v>0</v>
      </c>
      <c r="K7" s="373">
        <v>0</v>
      </c>
      <c r="L7" s="371">
        <v>0</v>
      </c>
      <c r="M7" s="921">
        <v>0</v>
      </c>
      <c r="N7" s="917">
        <v>0</v>
      </c>
      <c r="O7" s="370">
        <v>19</v>
      </c>
      <c r="P7" s="370">
        <v>0</v>
      </c>
      <c r="Q7" s="370">
        <v>0</v>
      </c>
      <c r="R7" s="371">
        <v>0</v>
      </c>
      <c r="S7" s="115">
        <v>0</v>
      </c>
    </row>
    <row r="8" spans="1:19" ht="15" customHeight="1">
      <c r="A8" s="321" t="s">
        <v>154</v>
      </c>
      <c r="B8" s="427">
        <v>0</v>
      </c>
      <c r="C8" s="371">
        <v>0</v>
      </c>
      <c r="D8" s="370">
        <v>0</v>
      </c>
      <c r="E8" s="373">
        <v>0</v>
      </c>
      <c r="F8" s="33">
        <v>0</v>
      </c>
      <c r="G8" s="115">
        <v>0</v>
      </c>
      <c r="H8" s="917">
        <v>12</v>
      </c>
      <c r="I8" s="371">
        <v>12</v>
      </c>
      <c r="J8" s="371">
        <v>12</v>
      </c>
      <c r="K8" s="373">
        <v>10</v>
      </c>
      <c r="L8" s="33">
        <v>10</v>
      </c>
      <c r="M8" s="115">
        <v>10</v>
      </c>
      <c r="N8" s="917">
        <v>12</v>
      </c>
      <c r="O8" s="370">
        <v>12</v>
      </c>
      <c r="P8" s="370">
        <v>12</v>
      </c>
      <c r="Q8" s="125">
        <v>10</v>
      </c>
      <c r="R8" s="430">
        <v>10</v>
      </c>
      <c r="S8" s="115">
        <v>10</v>
      </c>
    </row>
    <row r="9" spans="1:19" ht="15" customHeight="1" thickBot="1">
      <c r="A9" s="130" t="s">
        <v>134</v>
      </c>
      <c r="B9" s="431">
        <v>172</v>
      </c>
      <c r="C9" s="432">
        <v>68</v>
      </c>
      <c r="D9" s="432">
        <v>13</v>
      </c>
      <c r="E9" s="389">
        <v>30</v>
      </c>
      <c r="F9" s="378">
        <v>29</v>
      </c>
      <c r="G9" s="130">
        <v>39</v>
      </c>
      <c r="H9" s="918">
        <v>92</v>
      </c>
      <c r="I9" s="432">
        <v>69</v>
      </c>
      <c r="J9" s="432">
        <v>22</v>
      </c>
      <c r="K9" s="391">
        <v>16</v>
      </c>
      <c r="L9" s="378">
        <v>23</v>
      </c>
      <c r="M9" s="130">
        <v>17</v>
      </c>
      <c r="N9" s="918">
        <v>264</v>
      </c>
      <c r="O9" s="432">
        <v>137</v>
      </c>
      <c r="P9" s="432">
        <v>35</v>
      </c>
      <c r="Q9" s="377">
        <f>E9+K9</f>
        <v>46</v>
      </c>
      <c r="R9" s="117">
        <v>52</v>
      </c>
      <c r="S9" s="130">
        <v>56</v>
      </c>
    </row>
    <row r="10" spans="1:19" ht="21.75" customHeight="1" thickBot="1">
      <c r="A10" s="433" t="s">
        <v>155</v>
      </c>
      <c r="B10" s="434">
        <f>B5+B6+B9</f>
        <v>665</v>
      </c>
      <c r="C10" s="435">
        <f aca="true" t="shared" si="0" ref="C10:P10">SUM(C5:C9)</f>
        <v>567</v>
      </c>
      <c r="D10" s="435">
        <f t="shared" si="0"/>
        <v>384</v>
      </c>
      <c r="E10" s="436">
        <f t="shared" si="0"/>
        <v>306</v>
      </c>
      <c r="F10" s="437">
        <f t="shared" si="0"/>
        <v>383</v>
      </c>
      <c r="G10" s="922">
        <f t="shared" si="0"/>
        <v>378</v>
      </c>
      <c r="H10" s="919">
        <f t="shared" si="0"/>
        <v>662</v>
      </c>
      <c r="I10" s="439">
        <f t="shared" si="0"/>
        <v>791</v>
      </c>
      <c r="J10" s="439">
        <f t="shared" si="0"/>
        <v>405</v>
      </c>
      <c r="K10" s="438">
        <f t="shared" si="0"/>
        <v>404</v>
      </c>
      <c r="L10" s="923">
        <f t="shared" si="0"/>
        <v>341</v>
      </c>
      <c r="M10" s="922">
        <f t="shared" si="0"/>
        <v>322</v>
      </c>
      <c r="N10" s="919">
        <f t="shared" si="0"/>
        <v>1327</v>
      </c>
      <c r="O10" s="439">
        <f t="shared" si="0"/>
        <v>1358</v>
      </c>
      <c r="P10" s="439">
        <f t="shared" si="0"/>
        <v>789</v>
      </c>
      <c r="Q10" s="438">
        <f>E10+K10</f>
        <v>710</v>
      </c>
      <c r="R10" s="437">
        <f>SUM(R5:R9)</f>
        <v>724</v>
      </c>
      <c r="S10" s="922">
        <f>SUM(S5:S9)</f>
        <v>700</v>
      </c>
    </row>
    <row r="11" spans="1:19" ht="1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2:19" ht="15" customHeight="1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" customHeigh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 ht="12.7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</sheetData>
  <mergeCells count="5">
    <mergeCell ref="Q1:S1"/>
    <mergeCell ref="B2:S2"/>
    <mergeCell ref="B3:G3"/>
    <mergeCell ref="H3:M3"/>
    <mergeCell ref="N3:S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HBÚ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HBÚ</dc:creator>
  <cp:keywords/>
  <dc:description/>
  <cp:lastModifiedBy>Secretary</cp:lastModifiedBy>
  <cp:lastPrinted>2006-03-15T11:21:44Z</cp:lastPrinted>
  <dcterms:created xsi:type="dcterms:W3CDTF">2005-04-14T06:12:37Z</dcterms:created>
  <dcterms:modified xsi:type="dcterms:W3CDTF">2006-04-04T08:36:09Z</dcterms:modified>
  <cp:category/>
  <cp:version/>
  <cp:contentType/>
  <cp:contentStatus/>
</cp:coreProperties>
</file>