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 firstSheet="57" activeTab="66"/>
  </bookViews>
  <sheets>
    <sheet name="49 SNV" sheetId="68" r:id="rId1"/>
    <sheet name="49 PD" sheetId="67" r:id="rId2"/>
    <sheet name="49 KE" sheetId="66" r:id="rId3"/>
    <sheet name="49 BB" sheetId="65" r:id="rId4"/>
    <sheet name="49 BA" sheetId="64" r:id="rId5"/>
    <sheet name="HBÚ 48-I-II" sheetId="63" r:id="rId6"/>
    <sheet name="HBÚ 47-I-II-III" sheetId="62" r:id="rId7"/>
    <sheet name="HBÚ 46" sheetId="61" r:id="rId8"/>
    <sheet name="HBÚ 45" sheetId="60" r:id="rId9"/>
    <sheet name="HBÚ 44" sheetId="59" r:id="rId10"/>
    <sheet name="HBÚ 43" sheetId="58" r:id="rId11"/>
    <sheet name="HBÚ 42" sheetId="57" r:id="rId12"/>
    <sheet name="HBÚ 41" sheetId="56" r:id="rId13"/>
    <sheet name="HBÚ 40" sheetId="55" r:id="rId14"/>
    <sheet name="HBÚ 38-39" sheetId="54" r:id="rId15"/>
    <sheet name="HBÚ 37" sheetId="53" r:id="rId16"/>
    <sheet name="HBÚ 36" sheetId="52" r:id="rId17"/>
    <sheet name="HBÚ 35" sheetId="51" r:id="rId18"/>
    <sheet name="HBÚ 34" sheetId="50" r:id="rId19"/>
    <sheet name="HBÚ 33" sheetId="49" r:id="rId20"/>
    <sheet name="HBÚ 32" sheetId="48" r:id="rId21"/>
    <sheet name="HBÚ 31-II" sheetId="47" r:id="rId22"/>
    <sheet name="HBÚ 31-I" sheetId="46" r:id="rId23"/>
    <sheet name="HBÚ 30" sheetId="45" r:id="rId24"/>
    <sheet name="HBÚ 29-I-II" sheetId="44" r:id="rId25"/>
    <sheet name="HBÚ 28" sheetId="43" r:id="rId26"/>
    <sheet name="HBÚ 27" sheetId="42" r:id="rId27"/>
    <sheet name="HBÚ 26" sheetId="41" r:id="rId28"/>
    <sheet name="HBÚ 24-II" sheetId="40" r:id="rId29"/>
    <sheet name="HBÚ 24-I" sheetId="39" r:id="rId30"/>
    <sheet name="HBÚ 23 (2)" sheetId="38" r:id="rId31"/>
    <sheet name="HBÚ 23" sheetId="37" r:id="rId32"/>
    <sheet name="SNV 22" sheetId="36" r:id="rId33"/>
    <sheet name="PD 22" sheetId="35" r:id="rId34"/>
    <sheet name="KE 22" sheetId="34" r:id="rId35"/>
    <sheet name="BB 22" sheetId="33" r:id="rId36"/>
    <sheet name="BA 22" sheetId="32" r:id="rId37"/>
    <sheet name="BA-KE-SN 21" sheetId="31" r:id="rId38"/>
    <sheet name="KE PD 20" sheetId="30" r:id="rId39"/>
    <sheet name="BA BB 20 " sheetId="29" r:id="rId40"/>
    <sheet name="BB KE PD 19" sheetId="28" r:id="rId41"/>
    <sheet name="BA 19" sheetId="27" r:id="rId42"/>
    <sheet name="SNV 18" sheetId="26" r:id="rId43"/>
    <sheet name="BB 18" sheetId="25" r:id="rId44"/>
    <sheet name="BA 18" sheetId="24" r:id="rId45"/>
    <sheet name="KE PD 18" sheetId="23" r:id="rId46"/>
    <sheet name="SNV 17" sheetId="22" r:id="rId47"/>
    <sheet name="PD 17" sheetId="21" r:id="rId48"/>
    <sheet name="KE 17" sheetId="20" r:id="rId49"/>
    <sheet name="BB 17" sheetId="19" r:id="rId50"/>
    <sheet name="Ba 17" sheetId="18" r:id="rId51"/>
    <sheet name="SNV 16" sheetId="17" r:id="rId52"/>
    <sheet name="PD 16" sheetId="16" r:id="rId53"/>
    <sheet name="KE 16" sheetId="15" r:id="rId54"/>
    <sheet name="BB 16" sheetId="14" r:id="rId55"/>
    <sheet name="BA 16" sheetId="13" r:id="rId56"/>
    <sheet name="HBÚ 14-15" sheetId="12" r:id="rId57"/>
    <sheet name="HBÚ 12 -13" sheetId="11" r:id="rId58"/>
    <sheet name="HBÚ 11" sheetId="10" r:id="rId59"/>
    <sheet name="HBÚ 10" sheetId="9" r:id="rId60"/>
    <sheet name="HBÚ 8-9" sheetId="8" r:id="rId61"/>
    <sheet name="HBÚ 7" sheetId="7" r:id="rId62"/>
    <sheet name="HBÚ 5-6" sheetId="6" r:id="rId63"/>
    <sheet name="HBÚ 4" sheetId="5" r:id="rId64"/>
    <sheet name="HBÚ 3" sheetId="4" r:id="rId65"/>
    <sheet name="HBÚ 2" sheetId="3" r:id="rId66"/>
    <sheet name="HBÚ 1-II" sheetId="2" r:id="rId67"/>
    <sheet name="HBÚ 1-I" sheetId="1" r:id="rId68"/>
  </sheets>
  <externalReferences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</externalReferences>
  <definedNames>
    <definedName name="_xlnm.Print_Titles" localSheetId="4">'49 BA'!$7:$7</definedName>
    <definedName name="_xlnm.Print_Titles" localSheetId="3">'49 BB'!$7:$7</definedName>
    <definedName name="_xlnm.Print_Titles" localSheetId="2">'49 KE'!$7:$7</definedName>
    <definedName name="_xlnm.Print_Titles" localSheetId="1">'49 PD'!$7:$7</definedName>
    <definedName name="_xlnm.Print_Titles" localSheetId="0">'49 SNV'!$7:$7</definedName>
    <definedName name="Nerast" localSheetId="3">#REF!</definedName>
    <definedName name="Nerast" localSheetId="55">#REF!</definedName>
    <definedName name="Nerast" localSheetId="50">#REF!</definedName>
    <definedName name="Nerast" localSheetId="44">#REF!</definedName>
    <definedName name="Nerast" localSheetId="41">#REF!</definedName>
    <definedName name="Nerast" localSheetId="36">#REF!</definedName>
    <definedName name="Nerast" localSheetId="39">#REF!</definedName>
    <definedName name="Nerast" localSheetId="37">#REF!</definedName>
    <definedName name="Nerast" localSheetId="54">#REF!</definedName>
    <definedName name="Nerast" localSheetId="49">#REF!</definedName>
    <definedName name="Nerast" localSheetId="43">#REF!</definedName>
    <definedName name="Nerast" localSheetId="35">#REF!</definedName>
    <definedName name="Nerast" localSheetId="59">#REF!</definedName>
    <definedName name="Nerast" localSheetId="57">#REF!</definedName>
    <definedName name="Nerast" localSheetId="56">#REF!</definedName>
    <definedName name="Nerast" localSheetId="66">#REF!</definedName>
    <definedName name="Nerast" localSheetId="31">#REF!</definedName>
    <definedName name="Nerast" localSheetId="30">#REF!</definedName>
    <definedName name="Nerast" localSheetId="29">#REF!</definedName>
    <definedName name="Nerast" localSheetId="27">#REF!</definedName>
    <definedName name="Nerast" localSheetId="26">#REF!</definedName>
    <definedName name="Nerast" localSheetId="20">#REF!</definedName>
    <definedName name="Nerast" localSheetId="17">#REF!</definedName>
    <definedName name="Nerast" localSheetId="16">#REF!</definedName>
    <definedName name="Nerast" localSheetId="14">#REF!</definedName>
    <definedName name="Nerast" localSheetId="63">#REF!</definedName>
    <definedName name="Nerast" localSheetId="13">#REF!</definedName>
    <definedName name="Nerast" localSheetId="10">#REF!</definedName>
    <definedName name="Nerast" localSheetId="8">#REF!</definedName>
    <definedName name="Nerast" localSheetId="6">#REF!</definedName>
    <definedName name="Nerast" localSheetId="61">#REF!</definedName>
    <definedName name="Nerast" localSheetId="53">#REF!</definedName>
    <definedName name="Nerast" localSheetId="48">#REF!</definedName>
    <definedName name="Nerast" localSheetId="34">#REF!</definedName>
    <definedName name="Nerast" localSheetId="45">#REF!</definedName>
    <definedName name="Nerast" localSheetId="38">#REF!</definedName>
    <definedName name="Nerast" localSheetId="52">#REF!</definedName>
    <definedName name="Nerast" localSheetId="47">#REF!</definedName>
    <definedName name="Nerast" localSheetId="33">#REF!</definedName>
    <definedName name="Nerast" localSheetId="51">#REF!</definedName>
    <definedName name="Nerast" localSheetId="46">#REF!</definedName>
    <definedName name="Nerast" localSheetId="42">#REF!</definedName>
    <definedName name="Nerast" localSheetId="32">#REF!</definedName>
    <definedName name="Nerast">#REF!</definedName>
    <definedName name="_xlnm.Print_Area" localSheetId="54">'BB 16'!$A$1:$L$114</definedName>
    <definedName name="_xlnm.Print_Area" localSheetId="49">'BB 17'!$A$1:$L$55</definedName>
    <definedName name="_xlnm.Print_Area" localSheetId="43">'BB 18'!$A$1:$L$20</definedName>
    <definedName name="_xlnm.Print_Area" localSheetId="24">'HBÚ 29-I-II'!$A$1:$G$88</definedName>
    <definedName name="_xlnm.Print_Area" localSheetId="64">'HBÚ 3'!$A$1:$M$11</definedName>
    <definedName name="_xlnm.Print_Area" localSheetId="23">'HBÚ 30'!$A$1:$H$62</definedName>
    <definedName name="_xlnm.Print_Area" localSheetId="22">'HBÚ 31-I'!$A$1:$Z$20</definedName>
    <definedName name="_xlnm.Print_Area" localSheetId="21">'HBÚ 31-II'!$A$1:$AA$24</definedName>
    <definedName name="_xlnm.Print_Area" localSheetId="20">'HBÚ 32'!$A$1:$G$23</definedName>
    <definedName name="_xlnm.Print_Area" localSheetId="19">'HBÚ 33'!#REF!</definedName>
    <definedName name="_xlnm.Print_Area" localSheetId="18">'HBÚ 34'!$A$1:$H$30</definedName>
    <definedName name="_xlnm.Print_Area" localSheetId="15">'HBÚ 37'!$A$1:$H$18</definedName>
    <definedName name="_xlnm.Print_Area" localSheetId="63">'HBÚ 4'!$A$1:$S$12</definedName>
    <definedName name="_xlnm.Print_Area" localSheetId="13">'HBÚ 40'!$A$1:$J$26</definedName>
    <definedName name="_xlnm.Print_Area" localSheetId="12">'HBÚ 41'!$A$1:$J$24</definedName>
    <definedName name="_xlnm.Print_Area" localSheetId="11">'HBÚ 42'!$A$1:$F$13</definedName>
    <definedName name="_xlnm.Print_Area" localSheetId="7">'HBÚ 46'!$A$1:$F$10</definedName>
    <definedName name="_xlnm.Print_Area" localSheetId="6">'HBÚ 47-I-II-III'!$A$1:$K$172</definedName>
    <definedName name="_xlnm.Print_Area" localSheetId="48">'KE 17'!$A$1:$N$25</definedName>
    <definedName name="_xlnm.Print_Area" localSheetId="47">'PD 17'!$A$1:$N$54</definedName>
    <definedName name="_xlnm.Print_Area" localSheetId="46">'SNV 17'!$A$1:$N$28</definedName>
    <definedName name="_xlnm.Print_Area" localSheetId="42">'SNV 18'!$A$1:$N$11</definedName>
    <definedName name="Príloha_č._47___II.___pokračovanie">"B57; C57; D57; E57; F57; G57;"</definedName>
  </definedNames>
  <calcPr calcId="145621"/>
</workbook>
</file>

<file path=xl/calcChain.xml><?xml version="1.0" encoding="utf-8"?>
<calcChain xmlns="http://schemas.openxmlformats.org/spreadsheetml/2006/main">
  <c r="B19" i="67" l="1"/>
  <c r="B20" i="67" s="1"/>
  <c r="B21" i="67" s="1"/>
  <c r="B22" i="67" s="1"/>
  <c r="B23" i="67" s="1"/>
  <c r="B24" i="67" s="1"/>
  <c r="B25" i="67" s="1"/>
  <c r="B26" i="67" s="1"/>
  <c r="B28" i="67"/>
  <c r="B29" i="67" s="1"/>
  <c r="B30" i="67" s="1"/>
  <c r="B31" i="67" s="1"/>
  <c r="B32" i="67" s="1"/>
  <c r="B33" i="67" s="1"/>
  <c r="B34" i="67" s="1"/>
  <c r="B35" i="67" s="1"/>
  <c r="B36" i="67" s="1"/>
  <c r="B37" i="67" s="1"/>
  <c r="B38" i="67" s="1"/>
  <c r="B39" i="67" s="1"/>
  <c r="B40" i="67" s="1"/>
  <c r="B41" i="67" s="1"/>
  <c r="B42" i="67" s="1"/>
  <c r="B43" i="67" s="1"/>
  <c r="B44" i="67" s="1"/>
  <c r="B45" i="67" s="1"/>
  <c r="B46" i="67" s="1"/>
  <c r="B48" i="67" s="1"/>
  <c r="B49" i="67" s="1"/>
  <c r="B50" i="67" s="1"/>
  <c r="B51" i="67" s="1"/>
  <c r="B52" i="67" s="1"/>
  <c r="B53" i="67" s="1"/>
  <c r="B54" i="67" s="1"/>
  <c r="B55" i="67" s="1"/>
  <c r="B56" i="67" s="1"/>
  <c r="B57" i="67" s="1"/>
  <c r="B58" i="67" s="1"/>
  <c r="B59" i="67" s="1"/>
  <c r="B60" i="67" s="1"/>
  <c r="B61" i="67" s="1"/>
  <c r="B62" i="67" s="1"/>
  <c r="B63" i="67" s="1"/>
  <c r="B64" i="67" s="1"/>
  <c r="B65" i="67" s="1"/>
  <c r="B66" i="67" s="1"/>
  <c r="B67" i="67" s="1"/>
  <c r="B68" i="67" s="1"/>
  <c r="B69" i="67" s="1"/>
  <c r="B70" i="67" s="1"/>
  <c r="B71" i="67" s="1"/>
  <c r="B72" i="67" s="1"/>
  <c r="B73" i="67" s="1"/>
  <c r="B80" i="67"/>
  <c r="B81" i="67" s="1"/>
  <c r="B83" i="67"/>
  <c r="B84" i="67"/>
  <c r="B85" i="67"/>
  <c r="B86" i="67" s="1"/>
  <c r="B87" i="67" s="1"/>
  <c r="B88" i="67"/>
  <c r="B89" i="67" s="1"/>
  <c r="B90" i="67" s="1"/>
  <c r="B91" i="67" s="1"/>
  <c r="B92" i="67" s="1"/>
  <c r="B93" i="67" s="1"/>
  <c r="B94" i="67" s="1"/>
  <c r="B95" i="67" s="1"/>
  <c r="B96" i="67" s="1"/>
  <c r="B97" i="67" s="1"/>
  <c r="B98" i="67" s="1"/>
  <c r="B99" i="67" s="1"/>
  <c r="B100" i="67" s="1"/>
  <c r="B101" i="67" s="1"/>
  <c r="B102" i="67" s="1"/>
  <c r="B103" i="67" s="1"/>
  <c r="B104" i="67" s="1"/>
  <c r="B105" i="67" s="1"/>
  <c r="B106" i="67" s="1"/>
  <c r="B107" i="67" s="1"/>
  <c r="B108" i="67" s="1"/>
  <c r="B109" i="67" s="1"/>
  <c r="B110" i="67" s="1"/>
  <c r="B111" i="67" s="1"/>
  <c r="B112" i="67" s="1"/>
  <c r="B113" i="67" s="1"/>
  <c r="B114" i="67" s="1"/>
  <c r="B115" i="67" s="1"/>
  <c r="B116" i="67" s="1"/>
  <c r="B117" i="67" s="1"/>
  <c r="B118" i="67" s="1"/>
  <c r="B119" i="67" s="1"/>
  <c r="B120" i="67" s="1"/>
  <c r="B121" i="67" s="1"/>
  <c r="B122" i="67" s="1"/>
  <c r="B123" i="67" s="1"/>
  <c r="B124" i="67" s="1"/>
  <c r="B130" i="67"/>
  <c r="B131" i="67" s="1"/>
  <c r="B132" i="67" s="1"/>
  <c r="B133" i="67"/>
  <c r="B134" i="67" s="1"/>
  <c r="B135" i="67" s="1"/>
  <c r="B136" i="67" s="1"/>
  <c r="B137" i="67" s="1"/>
  <c r="A171" i="67"/>
  <c r="A172" i="67" s="1"/>
  <c r="A173" i="67" s="1"/>
  <c r="B171" i="67"/>
  <c r="B172" i="67"/>
  <c r="B173" i="67" s="1"/>
  <c r="B174" i="67" s="1"/>
  <c r="B175" i="67"/>
  <c r="B176" i="67"/>
  <c r="B177" i="67" s="1"/>
  <c r="B178" i="67" s="1"/>
  <c r="B179" i="67" s="1"/>
  <c r="B180" i="67" s="1"/>
  <c r="B181" i="67" s="1"/>
  <c r="B182" i="67" s="1"/>
  <c r="B183" i="67" s="1"/>
  <c r="B184" i="67" s="1"/>
  <c r="B185" i="67" s="1"/>
  <c r="B186" i="67" s="1"/>
  <c r="B187" i="67" s="1"/>
  <c r="B188" i="67" s="1"/>
  <c r="B189" i="67" s="1"/>
  <c r="B190" i="67" s="1"/>
  <c r="B191" i="67" s="1"/>
  <c r="B192" i="67" s="1"/>
  <c r="B193" i="67" s="1"/>
  <c r="B194" i="67" s="1"/>
  <c r="B195" i="67" s="1"/>
  <c r="B196" i="67" s="1"/>
  <c r="B197" i="67" s="1"/>
  <c r="B198" i="67" s="1"/>
  <c r="B199" i="67" s="1"/>
  <c r="B200" i="67" s="1"/>
  <c r="B201" i="67" s="1"/>
  <c r="B202" i="67" s="1"/>
  <c r="B203" i="67" s="1"/>
  <c r="B204" i="67" s="1"/>
  <c r="B205" i="67" s="1"/>
  <c r="B206" i="67" s="1"/>
  <c r="B207" i="67" s="1"/>
  <c r="B208" i="67" s="1"/>
  <c r="B209" i="67" s="1"/>
  <c r="B210" i="67" s="1"/>
  <c r="B211" i="67" s="1"/>
  <c r="B212" i="67" s="1"/>
  <c r="B213" i="67" s="1"/>
  <c r="B214" i="67" s="1"/>
  <c r="B215" i="67" s="1"/>
  <c r="B216" i="67" s="1"/>
  <c r="B217" i="67" s="1"/>
  <c r="B218" i="67" s="1"/>
  <c r="B219" i="67" s="1"/>
  <c r="B220" i="67" s="1"/>
  <c r="B221" i="67" s="1"/>
  <c r="B222" i="67" s="1"/>
  <c r="B223" i="67" s="1"/>
  <c r="B224" i="67" s="1"/>
  <c r="A179" i="67"/>
  <c r="A180" i="67" s="1"/>
  <c r="A181" i="67"/>
  <c r="A182" i="67" s="1"/>
  <c r="A183" i="67" s="1"/>
  <c r="A184" i="67" s="1"/>
  <c r="A185" i="67" s="1"/>
  <c r="A186" i="67" s="1"/>
  <c r="A187" i="67" s="1"/>
  <c r="A188" i="67" s="1"/>
  <c r="A189" i="67" s="1"/>
  <c r="A190" i="67" s="1"/>
  <c r="A191" i="67" s="1"/>
  <c r="A192" i="67" s="1"/>
  <c r="A193" i="67" s="1"/>
  <c r="A194" i="67" s="1"/>
  <c r="A195" i="67" s="1"/>
  <c r="A196" i="67" s="1"/>
  <c r="A197" i="67" s="1"/>
  <c r="A198" i="67" s="1"/>
  <c r="A199" i="67" s="1"/>
  <c r="A200" i="67" s="1"/>
  <c r="A201" i="67" s="1"/>
  <c r="A202" i="67" s="1"/>
  <c r="A203" i="67" s="1"/>
  <c r="A204" i="67" s="1"/>
  <c r="A205" i="67" s="1"/>
  <c r="A206" i="67" s="1"/>
  <c r="A207" i="67" s="1"/>
  <c r="A208" i="67" s="1"/>
  <c r="A209" i="67" s="1"/>
  <c r="A210" i="67" s="1"/>
  <c r="A211" i="67" s="1"/>
  <c r="A212" i="67" s="1"/>
  <c r="A213" i="67" s="1"/>
  <c r="A214" i="67" s="1"/>
  <c r="A215" i="67" s="1"/>
  <c r="A216" i="67" s="1"/>
  <c r="A217" i="67" s="1"/>
  <c r="A218" i="67" s="1"/>
  <c r="A219" i="67" s="1"/>
  <c r="A220" i="67" s="1"/>
  <c r="A221" i="67" s="1"/>
  <c r="A222" i="67" s="1"/>
  <c r="A223" i="67" s="1"/>
  <c r="A224" i="67" s="1"/>
  <c r="A18" i="65" l="1"/>
  <c r="A19" i="65" s="1"/>
  <c r="B18" i="65"/>
  <c r="B19" i="65"/>
  <c r="B20" i="65" s="1"/>
  <c r="B21" i="65" s="1"/>
  <c r="B22" i="65" s="1"/>
  <c r="A29" i="65"/>
  <c r="A30" i="65" s="1"/>
  <c r="B29" i="65"/>
  <c r="B30" i="65"/>
  <c r="B31" i="65" s="1"/>
  <c r="B32" i="65" s="1"/>
  <c r="B33" i="65" s="1"/>
  <c r="B34" i="65" s="1"/>
  <c r="B35" i="65" s="1"/>
  <c r="B36" i="65" s="1"/>
  <c r="B37" i="65" s="1"/>
  <c r="B38" i="65" s="1"/>
  <c r="B39" i="65" s="1"/>
  <c r="B40" i="65" s="1"/>
  <c r="B41" i="65" s="1"/>
  <c r="B42" i="65" s="1"/>
  <c r="B43" i="65" s="1"/>
  <c r="B44" i="65" s="1"/>
  <c r="B45" i="65" s="1"/>
  <c r="B46" i="65" s="1"/>
  <c r="B47" i="65" s="1"/>
  <c r="B48" i="65" s="1"/>
  <c r="B49" i="65" s="1"/>
  <c r="B50" i="65" s="1"/>
  <c r="B51" i="65" s="1"/>
  <c r="B52" i="65" s="1"/>
  <c r="B53" i="65" s="1"/>
  <c r="B54" i="65" s="1"/>
  <c r="B55" i="65" s="1"/>
  <c r="B56" i="65" s="1"/>
  <c r="B57" i="65" s="1"/>
  <c r="B58" i="65" s="1"/>
  <c r="B59" i="65" s="1"/>
  <c r="B60" i="65" s="1"/>
  <c r="B61" i="65" s="1"/>
  <c r="B62" i="65" s="1"/>
  <c r="B63" i="65" s="1"/>
  <c r="B64" i="65" s="1"/>
  <c r="B65" i="65" s="1"/>
  <c r="B66" i="65" s="1"/>
  <c r="B67" i="65" s="1"/>
  <c r="B68" i="65" s="1"/>
  <c r="B69" i="65" s="1"/>
  <c r="B70" i="65" s="1"/>
  <c r="B71" i="65" s="1"/>
  <c r="B72" i="65" s="1"/>
  <c r="B73" i="65" s="1"/>
  <c r="B74" i="65" s="1"/>
  <c r="B75" i="65" s="1"/>
  <c r="B76" i="65" s="1"/>
  <c r="B77" i="65" s="1"/>
  <c r="B78" i="65" s="1"/>
  <c r="B79" i="65" s="1"/>
  <c r="B80" i="65" s="1"/>
  <c r="B81" i="65" s="1"/>
  <c r="B82" i="65" s="1"/>
  <c r="B83" i="65" s="1"/>
  <c r="B84" i="65" s="1"/>
  <c r="B85" i="65" s="1"/>
  <c r="B86" i="65" s="1"/>
  <c r="B87" i="65" s="1"/>
  <c r="B88" i="65" s="1"/>
  <c r="B89" i="65" s="1"/>
  <c r="B90" i="65" s="1"/>
  <c r="B91" i="65" s="1"/>
  <c r="B92" i="65" s="1"/>
  <c r="B93" i="65" s="1"/>
  <c r="B94" i="65" s="1"/>
  <c r="B95" i="65" s="1"/>
  <c r="B96" i="65" s="1"/>
  <c r="B97" i="65" s="1"/>
  <c r="B98" i="65" s="1"/>
  <c r="B99" i="65" s="1"/>
  <c r="B100" i="65" s="1"/>
  <c r="B101" i="65" s="1"/>
  <c r="B102" i="65" s="1"/>
  <c r="B103" i="65" s="1"/>
  <c r="B104" i="65" s="1"/>
  <c r="B105" i="65" s="1"/>
  <c r="B106" i="65" s="1"/>
  <c r="B107" i="65" s="1"/>
  <c r="B108" i="65" s="1"/>
  <c r="B109" i="65" s="1"/>
  <c r="B110" i="65" s="1"/>
  <c r="A31" i="65"/>
  <c r="A32" i="65" s="1"/>
  <c r="A33" i="65" s="1"/>
  <c r="A34" i="65" s="1"/>
  <c r="A35" i="65" s="1"/>
  <c r="A38" i="65"/>
  <c r="A39" i="65" s="1"/>
  <c r="A42" i="65"/>
  <c r="A50" i="65"/>
  <c r="A51" i="65" s="1"/>
  <c r="A52" i="65" s="1"/>
  <c r="A53" i="65" s="1"/>
  <c r="A54" i="65" s="1"/>
  <c r="A55" i="65" s="1"/>
  <c r="A56" i="65" s="1"/>
  <c r="A57" i="65" s="1"/>
  <c r="A58" i="65" s="1"/>
  <c r="A59" i="65" s="1"/>
  <c r="A60" i="65" s="1"/>
  <c r="A61" i="65" s="1"/>
  <c r="A64" i="65"/>
  <c r="A65" i="65" s="1"/>
  <c r="A66" i="65" s="1"/>
  <c r="A74" i="65"/>
  <c r="A75" i="65"/>
  <c r="A76" i="65" s="1"/>
  <c r="A81" i="65"/>
  <c r="A82" i="65" s="1"/>
  <c r="A90" i="65"/>
  <c r="A91" i="65" s="1"/>
  <c r="A92" i="65" s="1"/>
  <c r="A93" i="65" s="1"/>
  <c r="A94" i="65" s="1"/>
  <c r="A95" i="65" s="1"/>
  <c r="A96" i="65" s="1"/>
  <c r="A97" i="65" s="1"/>
  <c r="A98" i="65" s="1"/>
  <c r="A99" i="65" s="1"/>
  <c r="A100" i="65" s="1"/>
  <c r="A101" i="65" s="1"/>
  <c r="A102" i="65" s="1"/>
  <c r="A103" i="65" s="1"/>
  <c r="A104" i="65" s="1"/>
  <c r="A105" i="65" s="1"/>
  <c r="A106" i="65" s="1"/>
  <c r="B116" i="65"/>
  <c r="B117" i="65" s="1"/>
  <c r="B118" i="65" s="1"/>
  <c r="B119" i="65" s="1"/>
  <c r="B120" i="65" s="1"/>
  <c r="B121" i="65" s="1"/>
  <c r="B122" i="65" s="1"/>
  <c r="B123" i="65" s="1"/>
  <c r="B124" i="65" s="1"/>
  <c r="B125" i="65" s="1"/>
  <c r="B126" i="65" s="1"/>
  <c r="B127" i="65" s="1"/>
  <c r="B128" i="65" s="1"/>
  <c r="B129" i="65" s="1"/>
  <c r="B130" i="65" s="1"/>
  <c r="B131" i="65" s="1"/>
  <c r="B132" i="65" s="1"/>
  <c r="B133" i="65" s="1"/>
  <c r="B134" i="65" s="1"/>
  <c r="B135" i="65" s="1"/>
  <c r="B136" i="65" s="1"/>
  <c r="B137" i="65" s="1"/>
  <c r="B138" i="65" s="1"/>
  <c r="B139" i="65" s="1"/>
  <c r="B140" i="65" s="1"/>
  <c r="B141" i="65" s="1"/>
  <c r="B142" i="65" s="1"/>
  <c r="B143" i="65" s="1"/>
  <c r="B144" i="65" s="1"/>
  <c r="A122" i="65"/>
  <c r="A123" i="65" s="1"/>
  <c r="A124" i="65" s="1"/>
  <c r="A125" i="65" s="1"/>
  <c r="A130" i="65"/>
  <c r="A131" i="65" s="1"/>
  <c r="A132" i="65" s="1"/>
  <c r="A133" i="65" s="1"/>
  <c r="A134" i="65" s="1"/>
  <c r="A137" i="65"/>
  <c r="A141" i="65"/>
  <c r="A142" i="65" s="1"/>
  <c r="A143" i="65" s="1"/>
  <c r="B146" i="65"/>
  <c r="B151" i="65" s="1"/>
  <c r="B152" i="65" s="1"/>
  <c r="B153" i="65" s="1"/>
  <c r="B154" i="65" s="1"/>
  <c r="A156" i="65"/>
  <c r="B156" i="65"/>
  <c r="B161" i="65" s="1"/>
  <c r="B163" i="65"/>
  <c r="B168" i="65"/>
  <c r="B169" i="65" s="1"/>
  <c r="B170" i="65" s="1"/>
  <c r="B171" i="65" s="1"/>
  <c r="B172" i="65" s="1"/>
  <c r="B173" i="65" s="1"/>
  <c r="B174" i="65" s="1"/>
  <c r="B175" i="65" s="1"/>
  <c r="B176" i="65" s="1"/>
  <c r="B177" i="65" s="1"/>
  <c r="B178" i="65" s="1"/>
  <c r="B179" i="65" s="1"/>
  <c r="B180" i="65" s="1"/>
  <c r="B181" i="65" s="1"/>
  <c r="B182" i="65" s="1"/>
  <c r="B183" i="65" s="1"/>
  <c r="B184" i="65" s="1"/>
  <c r="B185" i="65" s="1"/>
  <c r="B186" i="65" s="1"/>
  <c r="B187" i="65" s="1"/>
  <c r="B188" i="65" s="1"/>
  <c r="B189" i="65" s="1"/>
  <c r="B190" i="65" s="1"/>
  <c r="B191" i="65" s="1"/>
  <c r="B192" i="65" s="1"/>
  <c r="B193" i="65" s="1"/>
  <c r="B194" i="65" s="1"/>
  <c r="B195" i="65" s="1"/>
  <c r="B196" i="65" s="1"/>
  <c r="B197" i="65" s="1"/>
  <c r="A169" i="65"/>
  <c r="A170" i="65" s="1"/>
  <c r="A171" i="65" s="1"/>
  <c r="A172" i="65" s="1"/>
  <c r="A173" i="65" s="1"/>
  <c r="A176" i="65"/>
  <c r="A179" i="65"/>
  <c r="A180" i="65" s="1"/>
  <c r="A181" i="65" s="1"/>
  <c r="A195" i="65"/>
  <c r="A196" i="65" s="1"/>
  <c r="A197" i="65" s="1"/>
  <c r="B199" i="65"/>
  <c r="B205" i="65"/>
  <c r="B206" i="65" s="1"/>
  <c r="B207" i="65" s="1"/>
  <c r="B208" i="65" s="1"/>
  <c r="B209" i="65" s="1"/>
  <c r="B210" i="65" s="1"/>
  <c r="B211" i="65" s="1"/>
  <c r="B212" i="65" s="1"/>
  <c r="B213" i="65" s="1"/>
  <c r="B214" i="65" s="1"/>
  <c r="B215" i="65" s="1"/>
  <c r="B216" i="65" s="1"/>
  <c r="B217" i="65" s="1"/>
  <c r="B218" i="65" s="1"/>
  <c r="B219" i="65" s="1"/>
  <c r="B220" i="65" s="1"/>
  <c r="B221" i="65" s="1"/>
  <c r="B222" i="65" s="1"/>
  <c r="B223" i="65" s="1"/>
  <c r="B224" i="65" s="1"/>
  <c r="B225" i="65" s="1"/>
  <c r="B226" i="65" s="1"/>
  <c r="B227" i="65" s="1"/>
  <c r="B228" i="65" s="1"/>
  <c r="B229" i="65" s="1"/>
  <c r="B230" i="65" s="1"/>
  <c r="B231" i="65" s="1"/>
  <c r="B232" i="65" s="1"/>
  <c r="B233" i="65" s="1"/>
  <c r="B234" i="65" s="1"/>
  <c r="B235" i="65" s="1"/>
  <c r="B236" i="65" s="1"/>
  <c r="B237" i="65" s="1"/>
  <c r="B238" i="65" s="1"/>
  <c r="B239" i="65" s="1"/>
  <c r="B240" i="65" s="1"/>
  <c r="B241" i="65" s="1"/>
  <c r="B242" i="65" s="1"/>
  <c r="B243" i="65" s="1"/>
  <c r="B244" i="65" s="1"/>
  <c r="B245" i="65" s="1"/>
  <c r="B246" i="65" s="1"/>
  <c r="B247" i="65" s="1"/>
  <c r="B248" i="65" s="1"/>
  <c r="B249" i="65" s="1"/>
  <c r="B250" i="65" s="1"/>
  <c r="A206" i="65"/>
  <c r="A207" i="65" s="1"/>
  <c r="A208" i="65" s="1"/>
  <c r="A209" i="65" s="1"/>
  <c r="A212" i="65"/>
  <c r="A213" i="65"/>
  <c r="A214" i="65" s="1"/>
  <c r="A215" i="65" s="1"/>
  <c r="A216" i="65" s="1"/>
  <c r="A217" i="65" s="1"/>
  <c r="A218" i="65" s="1"/>
  <c r="A219" i="65" s="1"/>
  <c r="A220" i="65" s="1"/>
  <c r="A221" i="65" s="1"/>
  <c r="A222" i="65" s="1"/>
  <c r="A223" i="65" s="1"/>
  <c r="A224" i="65" s="1"/>
  <c r="A227" i="65"/>
  <c r="A228" i="65" s="1"/>
  <c r="A229" i="65" s="1"/>
  <c r="A230" i="65" s="1"/>
  <c r="A231" i="65" s="1"/>
  <c r="A232" i="65" s="1"/>
  <c r="A233" i="65" s="1"/>
  <c r="A234" i="65" s="1"/>
  <c r="A235" i="65" s="1"/>
  <c r="A236" i="65" s="1"/>
  <c r="A239" i="65"/>
  <c r="A240" i="65" s="1"/>
  <c r="A247" i="65"/>
  <c r="A248" i="65" s="1"/>
  <c r="A249" i="65" s="1"/>
  <c r="A250" i="65" s="1"/>
  <c r="F22" i="63" l="1"/>
  <c r="G22" i="63"/>
  <c r="G64" i="63" s="1"/>
  <c r="H22" i="63"/>
  <c r="F23" i="63"/>
  <c r="G23" i="63"/>
  <c r="H23" i="63"/>
  <c r="H65" i="63" s="1"/>
  <c r="F30" i="63"/>
  <c r="G30" i="63"/>
  <c r="H30" i="63"/>
  <c r="H64" i="63" s="1"/>
  <c r="F31" i="63"/>
  <c r="G31" i="63"/>
  <c r="H31" i="63"/>
  <c r="F62" i="63"/>
  <c r="G62" i="63"/>
  <c r="H62" i="63"/>
  <c r="F63" i="63"/>
  <c r="G63" i="63"/>
  <c r="H63" i="63"/>
  <c r="G65" i="63" l="1"/>
  <c r="F64" i="63"/>
  <c r="F65" i="63"/>
  <c r="F17" i="62"/>
  <c r="G17" i="62"/>
  <c r="H17" i="62"/>
  <c r="I17" i="62"/>
  <c r="J17" i="62"/>
  <c r="F18" i="62"/>
  <c r="G18" i="62"/>
  <c r="H18" i="62"/>
  <c r="H171" i="62" s="1"/>
  <c r="I18" i="62"/>
  <c r="J18" i="62"/>
  <c r="F25" i="62"/>
  <c r="G25" i="62"/>
  <c r="H25" i="62"/>
  <c r="I25" i="62"/>
  <c r="J25" i="62"/>
  <c r="F26" i="62"/>
  <c r="G26" i="62"/>
  <c r="H26" i="62"/>
  <c r="I26" i="62"/>
  <c r="J26" i="62"/>
  <c r="F168" i="62"/>
  <c r="G168" i="62"/>
  <c r="H168" i="62"/>
  <c r="I168" i="62"/>
  <c r="J168" i="62"/>
  <c r="F169" i="62"/>
  <c r="G169" i="62"/>
  <c r="H169" i="62"/>
  <c r="I169" i="62"/>
  <c r="J169" i="62"/>
  <c r="H170" i="62"/>
  <c r="I170" i="62"/>
  <c r="G171" i="62"/>
  <c r="J171" i="62" l="1"/>
  <c r="F171" i="62"/>
  <c r="G170" i="62"/>
  <c r="I171" i="62"/>
  <c r="J170" i="62"/>
  <c r="F170" i="62"/>
  <c r="B10" i="61"/>
  <c r="C10" i="61"/>
  <c r="D10" i="61"/>
  <c r="E10" i="61"/>
  <c r="F10" i="61"/>
  <c r="C6" i="60" l="1"/>
  <c r="D6" i="60"/>
  <c r="E6" i="60"/>
  <c r="H6" i="60"/>
  <c r="H11" i="60" s="1"/>
  <c r="I6" i="60"/>
  <c r="J6" i="60"/>
  <c r="J11" i="60" s="1"/>
  <c r="K6" i="60"/>
  <c r="K11" i="60" s="1"/>
  <c r="C7" i="60"/>
  <c r="D7" i="60"/>
  <c r="E7" i="60"/>
  <c r="C8" i="60"/>
  <c r="E8" i="60"/>
  <c r="E11" i="60" s="1"/>
  <c r="F8" i="60"/>
  <c r="G8" i="60"/>
  <c r="H8" i="60"/>
  <c r="I8" i="60"/>
  <c r="J8" i="60"/>
  <c r="K8" i="60"/>
  <c r="L8" i="60"/>
  <c r="L11" i="60" s="1"/>
  <c r="M8" i="60"/>
  <c r="M11" i="60" s="1"/>
  <c r="C9" i="60"/>
  <c r="D9" i="60"/>
  <c r="E9" i="60"/>
  <c r="F9" i="60"/>
  <c r="F11" i="60" s="1"/>
  <c r="G9" i="60"/>
  <c r="H9" i="60"/>
  <c r="I9" i="60"/>
  <c r="C10" i="60"/>
  <c r="D10" i="60"/>
  <c r="E10" i="60"/>
  <c r="F10" i="60"/>
  <c r="G10" i="60"/>
  <c r="G11" i="60" s="1"/>
  <c r="J10" i="60"/>
  <c r="K10" i="60"/>
  <c r="L10" i="60"/>
  <c r="M10" i="60"/>
  <c r="B11" i="60"/>
  <c r="D11" i="60"/>
  <c r="I11" i="60"/>
  <c r="C11" i="60" l="1"/>
  <c r="C21" i="59"/>
  <c r="D21" i="59"/>
  <c r="E21" i="59"/>
  <c r="F21" i="59"/>
  <c r="J21" i="59"/>
  <c r="C22" i="59"/>
  <c r="D22" i="59"/>
  <c r="E22" i="59"/>
  <c r="F22" i="59"/>
  <c r="G22" i="59"/>
  <c r="H22" i="59"/>
  <c r="I22" i="59"/>
  <c r="J22" i="59"/>
  <c r="C23" i="59"/>
  <c r="D23" i="59"/>
  <c r="E23" i="59"/>
  <c r="F23" i="59"/>
  <c r="G23" i="59"/>
  <c r="H23" i="59"/>
  <c r="I23" i="59"/>
  <c r="J23" i="59"/>
  <c r="G9" i="58" l="1"/>
  <c r="G12" i="58" s="1"/>
  <c r="M9" i="58"/>
  <c r="S9" i="58"/>
  <c r="G10" i="58"/>
  <c r="M10" i="58"/>
  <c r="S10" i="58"/>
  <c r="G11" i="58"/>
  <c r="M11" i="58"/>
  <c r="S11" i="58"/>
  <c r="B12" i="58"/>
  <c r="C12" i="58"/>
  <c r="D12" i="58"/>
  <c r="E12" i="58"/>
  <c r="F12" i="58"/>
  <c r="H12" i="58"/>
  <c r="I12" i="58"/>
  <c r="J12" i="58"/>
  <c r="K12" i="58"/>
  <c r="L12" i="58"/>
  <c r="N12" i="58"/>
  <c r="O12" i="58"/>
  <c r="P12" i="58"/>
  <c r="Q12" i="58"/>
  <c r="R12" i="58"/>
  <c r="G21" i="58"/>
  <c r="M21" i="58"/>
  <c r="S21" i="58"/>
  <c r="G22" i="58"/>
  <c r="M22" i="58"/>
  <c r="S22" i="58"/>
  <c r="G23" i="58"/>
  <c r="M23" i="58"/>
  <c r="S23" i="58"/>
  <c r="B24" i="58"/>
  <c r="C24" i="58"/>
  <c r="D24" i="58"/>
  <c r="E24" i="58"/>
  <c r="F24" i="58"/>
  <c r="H24" i="58"/>
  <c r="I24" i="58"/>
  <c r="J24" i="58"/>
  <c r="K24" i="58"/>
  <c r="L24" i="58"/>
  <c r="N24" i="58"/>
  <c r="O24" i="58"/>
  <c r="P24" i="58"/>
  <c r="Q24" i="58"/>
  <c r="R24" i="58"/>
  <c r="S24" i="58"/>
  <c r="G24" i="58" l="1"/>
  <c r="M24" i="58"/>
  <c r="S12" i="58"/>
  <c r="M12" i="58"/>
  <c r="B13" i="57"/>
  <c r="C13" i="57"/>
  <c r="D13" i="57"/>
  <c r="E13" i="57"/>
  <c r="F13" i="57"/>
  <c r="I5" i="56" l="1"/>
  <c r="I6" i="56"/>
  <c r="I7" i="56"/>
  <c r="I8" i="56"/>
  <c r="I9" i="56"/>
  <c r="I10" i="56"/>
  <c r="I11" i="56"/>
  <c r="I12" i="56"/>
  <c r="I13" i="56"/>
  <c r="I14" i="56"/>
  <c r="I15" i="56"/>
  <c r="I16" i="56"/>
  <c r="I17" i="56"/>
  <c r="I18" i="56"/>
  <c r="I19" i="56"/>
  <c r="I20" i="56"/>
  <c r="I21" i="56"/>
  <c r="J5" i="55" l="1"/>
  <c r="J6" i="55"/>
  <c r="J7" i="55"/>
  <c r="J8" i="55"/>
  <c r="J9" i="55"/>
  <c r="J10" i="55"/>
  <c r="J11" i="55"/>
  <c r="J12" i="55"/>
  <c r="J13" i="55"/>
  <c r="J14" i="55"/>
  <c r="J15" i="55"/>
  <c r="J16" i="55"/>
  <c r="J17" i="55"/>
  <c r="J18" i="55"/>
  <c r="J19" i="55"/>
  <c r="J20" i="55"/>
  <c r="J21" i="55"/>
  <c r="J22" i="55"/>
  <c r="J23" i="55"/>
  <c r="J24" i="55"/>
  <c r="J25" i="55"/>
  <c r="J26" i="55"/>
  <c r="I6" i="54" l="1"/>
  <c r="O6" i="54"/>
  <c r="U6" i="54"/>
  <c r="W6" i="54"/>
  <c r="X6" i="54"/>
  <c r="Y6" i="54"/>
  <c r="Z6" i="54"/>
  <c r="AB6" i="54"/>
  <c r="I7" i="54"/>
  <c r="O7" i="54"/>
  <c r="U7" i="54"/>
  <c r="W7" i="54"/>
  <c r="X7" i="54"/>
  <c r="Y7" i="54"/>
  <c r="Z7" i="54"/>
  <c r="AB7" i="54"/>
  <c r="I8" i="54"/>
  <c r="O8" i="54"/>
  <c r="U8" i="54"/>
  <c r="W8" i="54"/>
  <c r="X8" i="54"/>
  <c r="Y8" i="54"/>
  <c r="Z8" i="54"/>
  <c r="AA8" i="54"/>
  <c r="AB8" i="54"/>
  <c r="I9" i="54"/>
  <c r="O9" i="54"/>
  <c r="U9" i="54"/>
  <c r="W9" i="54"/>
  <c r="X9" i="54"/>
  <c r="Y9" i="54"/>
  <c r="Z9" i="54"/>
  <c r="AB9" i="54"/>
  <c r="I10" i="54"/>
  <c r="O10" i="54"/>
  <c r="U10" i="54"/>
  <c r="W10" i="54"/>
  <c r="X10" i="54"/>
  <c r="Y10" i="54"/>
  <c r="Z10" i="54"/>
  <c r="AB10" i="54"/>
  <c r="I11" i="54"/>
  <c r="O11" i="54"/>
  <c r="U11" i="54"/>
  <c r="W11" i="54"/>
  <c r="X11" i="54"/>
  <c r="Y11" i="54"/>
  <c r="Z11" i="54"/>
  <c r="AB11" i="54"/>
  <c r="I12" i="54"/>
  <c r="O12" i="54"/>
  <c r="U12" i="54"/>
  <c r="W12" i="54"/>
  <c r="X12" i="54"/>
  <c r="Y12" i="54"/>
  <c r="Z12" i="54"/>
  <c r="AB12" i="54"/>
  <c r="I13" i="54"/>
  <c r="O13" i="54"/>
  <c r="U13" i="54"/>
  <c r="W13" i="54"/>
  <c r="X13" i="54"/>
  <c r="Y13" i="54"/>
  <c r="Z13" i="54"/>
  <c r="AB13" i="54"/>
  <c r="I14" i="54"/>
  <c r="O14" i="54"/>
  <c r="U14" i="54"/>
  <c r="W14" i="54"/>
  <c r="X14" i="54"/>
  <c r="Y14" i="54"/>
  <c r="Z14" i="54"/>
  <c r="AB14" i="54"/>
  <c r="I15" i="54"/>
  <c r="O15" i="54"/>
  <c r="U15" i="54"/>
  <c r="W15" i="54"/>
  <c r="X15" i="54"/>
  <c r="Y15" i="54"/>
  <c r="Z15" i="54"/>
  <c r="AB15" i="54"/>
  <c r="I21" i="54"/>
  <c r="U21" i="54" s="1"/>
  <c r="O21" i="54"/>
  <c r="Q21" i="54"/>
  <c r="R21" i="54"/>
  <c r="S21" i="54"/>
  <c r="T21" i="54"/>
  <c r="V21" i="54"/>
  <c r="I22" i="54"/>
  <c r="O22" i="54"/>
  <c r="Q22" i="54"/>
  <c r="R22" i="54"/>
  <c r="S22" i="54"/>
  <c r="T22" i="54"/>
  <c r="V22" i="54"/>
  <c r="I23" i="54"/>
  <c r="U23" i="54" s="1"/>
  <c r="O23" i="54"/>
  <c r="Q23" i="54"/>
  <c r="R23" i="54"/>
  <c r="S23" i="54"/>
  <c r="T23" i="54"/>
  <c r="V23" i="54"/>
  <c r="I24" i="54"/>
  <c r="O24" i="54"/>
  <c r="Q24" i="54"/>
  <c r="R24" i="54"/>
  <c r="S24" i="54"/>
  <c r="T24" i="54"/>
  <c r="V24" i="54"/>
  <c r="I25" i="54"/>
  <c r="U25" i="54" s="1"/>
  <c r="O25" i="54"/>
  <c r="Q25" i="54"/>
  <c r="R25" i="54"/>
  <c r="S25" i="54"/>
  <c r="T25" i="54"/>
  <c r="V25" i="54"/>
  <c r="I26" i="54"/>
  <c r="O26" i="54"/>
  <c r="Q26" i="54"/>
  <c r="R26" i="54"/>
  <c r="S26" i="54"/>
  <c r="T26" i="54"/>
  <c r="V26" i="54"/>
  <c r="E27" i="54"/>
  <c r="F27" i="54"/>
  <c r="G27" i="54"/>
  <c r="H27" i="54"/>
  <c r="I27" i="54"/>
  <c r="J27" i="54"/>
  <c r="K27" i="54"/>
  <c r="L27" i="54"/>
  <c r="M27" i="54"/>
  <c r="N27" i="54"/>
  <c r="P27" i="54"/>
  <c r="S27" i="54"/>
  <c r="T27" i="54"/>
  <c r="U24" i="54" l="1"/>
  <c r="O27" i="54"/>
  <c r="AA12" i="54"/>
  <c r="U26" i="54"/>
  <c r="U27" i="54" s="1"/>
  <c r="U22" i="54"/>
  <c r="AA15" i="54"/>
  <c r="AA14" i="54"/>
  <c r="AA13" i="54"/>
  <c r="V27" i="54"/>
  <c r="R27" i="54"/>
  <c r="AA11" i="54"/>
  <c r="AA10" i="54"/>
  <c r="AA9" i="54"/>
  <c r="AA6" i="54"/>
  <c r="Q27" i="54"/>
  <c r="AA7" i="54"/>
  <c r="D6" i="53"/>
  <c r="G6" i="53"/>
  <c r="D7" i="53"/>
  <c r="H7" i="53" s="1"/>
  <c r="G7" i="53"/>
  <c r="D8" i="53"/>
  <c r="G8" i="53"/>
  <c r="D9" i="53"/>
  <c r="G9" i="53"/>
  <c r="D10" i="53"/>
  <c r="G10" i="53"/>
  <c r="D11" i="53"/>
  <c r="E11" i="53"/>
  <c r="F11" i="53"/>
  <c r="G11" i="53"/>
  <c r="D12" i="53"/>
  <c r="E12" i="53"/>
  <c r="H12" i="53" s="1"/>
  <c r="F12" i="53"/>
  <c r="G12" i="53"/>
  <c r="D13" i="53"/>
  <c r="E13" i="53"/>
  <c r="H13" i="53" s="1"/>
  <c r="F13" i="53"/>
  <c r="G13" i="53"/>
  <c r="D14" i="53"/>
  <c r="E14" i="53"/>
  <c r="F14" i="53"/>
  <c r="G14" i="53"/>
  <c r="D15" i="53"/>
  <c r="E15" i="53"/>
  <c r="F15" i="53"/>
  <c r="G15" i="53"/>
  <c r="D16" i="53"/>
  <c r="E16" i="53"/>
  <c r="F16" i="53"/>
  <c r="G16" i="53"/>
  <c r="D17" i="53"/>
  <c r="E17" i="53"/>
  <c r="H17" i="53" s="1"/>
  <c r="F17" i="53"/>
  <c r="G17" i="53"/>
  <c r="H8" i="53" l="1"/>
  <c r="H11" i="53"/>
  <c r="G18" i="53"/>
  <c r="H16" i="53"/>
  <c r="H15" i="53"/>
  <c r="H14" i="53"/>
  <c r="F18" i="53"/>
  <c r="H10" i="53"/>
  <c r="H9" i="53"/>
  <c r="H6" i="53"/>
  <c r="E18" i="53"/>
  <c r="D18" i="53"/>
  <c r="H19" i="51"/>
  <c r="H21" i="51" s="1"/>
  <c r="N19" i="51"/>
  <c r="N21" i="51" s="1"/>
  <c r="D21" i="51"/>
  <c r="E21" i="51"/>
  <c r="E30" i="51" s="1"/>
  <c r="F21" i="51"/>
  <c r="F30" i="51" s="1"/>
  <c r="G21" i="51"/>
  <c r="I21" i="51"/>
  <c r="J21" i="51"/>
  <c r="J30" i="51" s="1"/>
  <c r="K21" i="51"/>
  <c r="K30" i="51" s="1"/>
  <c r="L21" i="51"/>
  <c r="M21" i="51"/>
  <c r="O21" i="51"/>
  <c r="O30" i="51" s="1"/>
  <c r="D29" i="51"/>
  <c r="D30" i="51" s="1"/>
  <c r="E29" i="51"/>
  <c r="F29" i="51"/>
  <c r="G29" i="51"/>
  <c r="H29" i="51"/>
  <c r="J29" i="51"/>
  <c r="K29" i="51"/>
  <c r="L29" i="51"/>
  <c r="L30" i="51" s="1"/>
  <c r="M29" i="51"/>
  <c r="N29" i="51"/>
  <c r="O29" i="51"/>
  <c r="M30" i="51"/>
  <c r="H18" i="53" l="1"/>
  <c r="H30" i="51"/>
  <c r="G30" i="51"/>
  <c r="N30" i="51"/>
  <c r="B20" i="50"/>
  <c r="C20" i="50"/>
  <c r="D20" i="50"/>
  <c r="E20" i="50"/>
  <c r="F20" i="50"/>
  <c r="G20" i="50"/>
  <c r="H20" i="50"/>
  <c r="B19" i="49" l="1"/>
  <c r="C19" i="49"/>
  <c r="D19" i="49"/>
  <c r="E19" i="49"/>
  <c r="F19" i="49"/>
  <c r="G19" i="49"/>
  <c r="H19" i="49"/>
  <c r="I19" i="49"/>
  <c r="J19" i="49"/>
  <c r="K19" i="49"/>
  <c r="L19" i="49"/>
  <c r="M19" i="49"/>
  <c r="N19" i="49"/>
  <c r="O19" i="49"/>
  <c r="P19" i="49"/>
  <c r="Q19" i="49"/>
  <c r="R19" i="49"/>
  <c r="S19" i="49"/>
  <c r="T19" i="49"/>
  <c r="U19" i="49"/>
  <c r="V19" i="49"/>
  <c r="W19" i="49"/>
  <c r="X19" i="49"/>
  <c r="G5" i="48" l="1"/>
  <c r="G6" i="48"/>
  <c r="G7" i="48"/>
  <c r="G8" i="48"/>
  <c r="G9" i="48"/>
  <c r="B10" i="48"/>
  <c r="C10" i="48"/>
  <c r="D10" i="48"/>
  <c r="E10" i="48"/>
  <c r="F10" i="48"/>
  <c r="G17" i="48"/>
  <c r="G18" i="48"/>
  <c r="G19" i="48"/>
  <c r="G20" i="48"/>
  <c r="G21" i="48" s="1"/>
  <c r="B21" i="48"/>
  <c r="C21" i="48"/>
  <c r="D21" i="48"/>
  <c r="E21" i="48"/>
  <c r="F21" i="48"/>
  <c r="G10" i="48" l="1"/>
  <c r="H6" i="47"/>
  <c r="N6" i="47"/>
  <c r="T6" i="47"/>
  <c r="H7" i="47"/>
  <c r="N7" i="47"/>
  <c r="T7" i="47"/>
  <c r="H8" i="47"/>
  <c r="N8" i="47"/>
  <c r="T8" i="47"/>
  <c r="H9" i="47"/>
  <c r="N9" i="47"/>
  <c r="T9" i="47"/>
  <c r="H10" i="47"/>
  <c r="N10" i="47"/>
  <c r="T10" i="47"/>
  <c r="H11" i="47"/>
  <c r="N11" i="47"/>
  <c r="T11" i="47"/>
  <c r="H12" i="47"/>
  <c r="N12" i="47"/>
  <c r="T12" i="47"/>
  <c r="H13" i="47"/>
  <c r="N13" i="47"/>
  <c r="T13" i="47"/>
  <c r="H14" i="47"/>
  <c r="N14" i="47"/>
  <c r="T14" i="47"/>
  <c r="H15" i="47"/>
  <c r="N15" i="47"/>
  <c r="T15" i="47"/>
  <c r="H16" i="47"/>
  <c r="N16" i="47"/>
  <c r="T16" i="47"/>
  <c r="H17" i="47"/>
  <c r="N17" i="47"/>
  <c r="T17" i="47"/>
  <c r="H18" i="47"/>
  <c r="N18" i="47"/>
  <c r="T18" i="47"/>
  <c r="H19" i="47"/>
  <c r="N19" i="47"/>
  <c r="T19" i="47"/>
  <c r="D20" i="47"/>
  <c r="E20" i="47"/>
  <c r="F20" i="47"/>
  <c r="G20" i="47"/>
  <c r="I20" i="47"/>
  <c r="J20" i="47"/>
  <c r="K20" i="47"/>
  <c r="L20" i="47"/>
  <c r="M20" i="47"/>
  <c r="O20" i="47"/>
  <c r="P20" i="47"/>
  <c r="Q20" i="47"/>
  <c r="R20" i="47"/>
  <c r="S20" i="47"/>
  <c r="U20" i="47"/>
  <c r="V20" i="47"/>
  <c r="W20" i="47"/>
  <c r="X20" i="47"/>
  <c r="Y20" i="47"/>
  <c r="Z20" i="47"/>
  <c r="AA20" i="47"/>
  <c r="N20" i="47" l="1"/>
  <c r="T20" i="47"/>
  <c r="H20" i="47"/>
  <c r="G6" i="46"/>
  <c r="M6" i="46"/>
  <c r="S6" i="46"/>
  <c r="G7" i="46"/>
  <c r="M7" i="46"/>
  <c r="S7" i="46"/>
  <c r="G8" i="46"/>
  <c r="G17" i="46" s="1"/>
  <c r="M8" i="46"/>
  <c r="S8" i="46"/>
  <c r="G9" i="46"/>
  <c r="M9" i="46"/>
  <c r="S9" i="46"/>
  <c r="G10" i="46"/>
  <c r="M10" i="46"/>
  <c r="S10" i="46"/>
  <c r="G11" i="46"/>
  <c r="M11" i="46"/>
  <c r="S11" i="46"/>
  <c r="G12" i="46"/>
  <c r="M12" i="46"/>
  <c r="S12" i="46"/>
  <c r="G13" i="46"/>
  <c r="M13" i="46"/>
  <c r="S13" i="46"/>
  <c r="G14" i="46"/>
  <c r="M14" i="46"/>
  <c r="S14" i="46"/>
  <c r="G15" i="46"/>
  <c r="M15" i="46"/>
  <c r="S15" i="46"/>
  <c r="G16" i="46"/>
  <c r="M16" i="46"/>
  <c r="S16" i="46"/>
  <c r="C17" i="46"/>
  <c r="D17" i="46"/>
  <c r="E17" i="46"/>
  <c r="F17" i="46"/>
  <c r="H17" i="46"/>
  <c r="I17" i="46"/>
  <c r="J17" i="46"/>
  <c r="K17" i="46"/>
  <c r="L17" i="46"/>
  <c r="N17" i="46"/>
  <c r="O17" i="46"/>
  <c r="P17" i="46"/>
  <c r="Q17" i="46"/>
  <c r="R17" i="46"/>
  <c r="T17" i="46"/>
  <c r="U17" i="46"/>
  <c r="V17" i="46"/>
  <c r="W17" i="46"/>
  <c r="X17" i="46"/>
  <c r="Y17" i="46"/>
  <c r="Z17" i="46"/>
  <c r="S17" i="46" l="1"/>
  <c r="M17" i="46"/>
  <c r="E11" i="45"/>
  <c r="F11" i="45"/>
  <c r="H11" i="45"/>
  <c r="E16" i="45"/>
  <c r="D21" i="45"/>
  <c r="E21" i="45"/>
  <c r="F21" i="45"/>
  <c r="H21" i="45"/>
  <c r="H51" i="45" s="1"/>
  <c r="H61" i="45" s="1"/>
  <c r="E26" i="45"/>
  <c r="F26" i="45"/>
  <c r="H26" i="45"/>
  <c r="E31" i="45"/>
  <c r="E51" i="45" s="1"/>
  <c r="E61" i="45" s="1"/>
  <c r="F31" i="45"/>
  <c r="E36" i="45"/>
  <c r="F36" i="45"/>
  <c r="E46" i="45"/>
  <c r="H46" i="45"/>
  <c r="D51" i="45"/>
  <c r="D61" i="45" s="1"/>
  <c r="F51" i="45" l="1"/>
  <c r="F61" i="45" s="1"/>
  <c r="D13" i="44"/>
  <c r="D18" i="44"/>
  <c r="E18" i="44"/>
  <c r="G18" i="44"/>
  <c r="D23" i="44"/>
  <c r="E23" i="44"/>
  <c r="G23" i="44"/>
  <c r="D28" i="44"/>
  <c r="E28" i="44"/>
  <c r="G28" i="44"/>
  <c r="C33" i="44"/>
  <c r="D33" i="44"/>
  <c r="E33" i="44"/>
  <c r="G33" i="44"/>
  <c r="E38" i="44"/>
  <c r="G38" i="44"/>
  <c r="D43" i="44"/>
  <c r="E43" i="44"/>
  <c r="G43" i="44"/>
  <c r="C61" i="44"/>
  <c r="D61" i="44"/>
  <c r="E61" i="44"/>
  <c r="G61" i="44"/>
  <c r="D66" i="44"/>
  <c r="E66" i="44"/>
  <c r="G66" i="44"/>
  <c r="D71" i="44"/>
  <c r="E71" i="44"/>
  <c r="G71" i="44"/>
  <c r="D81" i="44"/>
  <c r="G81" i="44"/>
  <c r="C76" i="44" l="1"/>
  <c r="C86" i="44" s="1"/>
  <c r="D76" i="44"/>
  <c r="D86" i="44" s="1"/>
  <c r="G76" i="44"/>
  <c r="G86" i="44" s="1"/>
  <c r="E76" i="44"/>
  <c r="E86" i="44" s="1"/>
  <c r="E5" i="43"/>
  <c r="E6" i="43"/>
  <c r="O4" i="42" l="1"/>
  <c r="O10" i="42" s="1"/>
  <c r="O5" i="42"/>
  <c r="O6" i="42"/>
  <c r="O7" i="42"/>
  <c r="O8" i="42"/>
  <c r="O9" i="42"/>
  <c r="C10" i="42"/>
  <c r="D10" i="42"/>
  <c r="E10" i="42"/>
  <c r="F10" i="42"/>
  <c r="G10" i="42"/>
  <c r="H10" i="42"/>
  <c r="I10" i="42"/>
  <c r="J10" i="42"/>
  <c r="K10" i="42"/>
  <c r="L10" i="42"/>
  <c r="M10" i="42"/>
  <c r="N10" i="42"/>
  <c r="C11" i="42"/>
  <c r="D11" i="42"/>
  <c r="E11" i="42"/>
  <c r="F11" i="42"/>
  <c r="G11" i="42"/>
  <c r="H11" i="42"/>
  <c r="I11" i="42"/>
  <c r="J11" i="42"/>
  <c r="K11" i="42"/>
  <c r="L11" i="42"/>
  <c r="M11" i="42"/>
  <c r="N11" i="42"/>
  <c r="O11" i="42" l="1"/>
  <c r="N5" i="41"/>
  <c r="N11" i="41" s="1"/>
  <c r="N6" i="41"/>
  <c r="N7" i="41"/>
  <c r="N8" i="41"/>
  <c r="N9" i="41"/>
  <c r="N10" i="41"/>
  <c r="B11" i="41"/>
  <c r="C11" i="41"/>
  <c r="D11" i="41"/>
  <c r="E11" i="41"/>
  <c r="G11" i="41"/>
  <c r="H11" i="41"/>
  <c r="I11" i="41"/>
  <c r="J11" i="41"/>
  <c r="K11" i="41"/>
  <c r="L11" i="41"/>
  <c r="M11" i="41"/>
  <c r="N15" i="41"/>
  <c r="N16" i="41"/>
  <c r="N18" i="41"/>
  <c r="N21" i="41" s="1"/>
  <c r="N19" i="41"/>
  <c r="N20" i="41"/>
  <c r="B21" i="41"/>
  <c r="C21" i="41"/>
  <c r="D21" i="41"/>
  <c r="E21" i="41"/>
  <c r="F21" i="41"/>
  <c r="G21" i="41"/>
  <c r="H21" i="41"/>
  <c r="I21" i="41"/>
  <c r="J21" i="41"/>
  <c r="K21" i="41"/>
  <c r="L21" i="41"/>
  <c r="M21" i="41"/>
  <c r="L4" i="40" l="1"/>
  <c r="L9" i="40" s="1"/>
  <c r="L5" i="40"/>
  <c r="L6" i="40"/>
  <c r="L7" i="40"/>
  <c r="L8" i="40"/>
  <c r="F9" i="40"/>
  <c r="G9" i="40"/>
  <c r="H9" i="40"/>
  <c r="I9" i="40"/>
  <c r="J9" i="40"/>
  <c r="K9" i="40"/>
  <c r="N5" i="39" l="1"/>
  <c r="N6" i="39"/>
  <c r="N7" i="39"/>
  <c r="N8" i="39"/>
  <c r="N9" i="39"/>
  <c r="N10" i="39"/>
  <c r="B11" i="39"/>
  <c r="C11" i="39"/>
  <c r="D11" i="39"/>
  <c r="E11" i="39"/>
  <c r="F11" i="39"/>
  <c r="G11" i="39"/>
  <c r="H11" i="39"/>
  <c r="I11" i="39"/>
  <c r="J11" i="39"/>
  <c r="K11" i="39"/>
  <c r="L11" i="39"/>
  <c r="M11" i="39"/>
  <c r="N11" i="39" l="1"/>
  <c r="E8" i="38"/>
  <c r="E9" i="38"/>
  <c r="E10" i="38"/>
  <c r="B12" i="38"/>
  <c r="C12" i="38"/>
  <c r="D12" i="38"/>
  <c r="F12" i="38"/>
  <c r="F17" i="38"/>
  <c r="E12" i="38" l="1"/>
  <c r="E8" i="37"/>
  <c r="E9" i="37"/>
  <c r="E10" i="37"/>
  <c r="B12" i="37"/>
  <c r="F17" i="37" s="1"/>
  <c r="C12" i="37"/>
  <c r="D12" i="37"/>
  <c r="F12" i="37"/>
  <c r="E12" i="37" l="1"/>
  <c r="B17" i="36"/>
  <c r="C17" i="36"/>
  <c r="D17" i="36"/>
  <c r="E17" i="36"/>
  <c r="F17" i="36"/>
  <c r="G17" i="36"/>
  <c r="H17" i="36"/>
  <c r="I17" i="36"/>
  <c r="J17" i="36"/>
  <c r="K17" i="36"/>
  <c r="L17" i="36"/>
  <c r="M17" i="36"/>
  <c r="B18" i="36"/>
  <c r="C18" i="36"/>
  <c r="D18" i="36"/>
  <c r="E18" i="36"/>
  <c r="F18" i="36"/>
  <c r="G18" i="36"/>
  <c r="H18" i="36"/>
  <c r="I18" i="36"/>
  <c r="J18" i="36"/>
  <c r="K18" i="36"/>
  <c r="L18" i="36"/>
  <c r="M18" i="36"/>
  <c r="B12" i="35" l="1"/>
  <c r="C12" i="35"/>
  <c r="D12" i="35"/>
  <c r="E12" i="35"/>
  <c r="F12" i="35"/>
  <c r="G12" i="35"/>
  <c r="H12" i="35"/>
  <c r="I12" i="35"/>
  <c r="J12" i="35"/>
  <c r="K12" i="35"/>
  <c r="L12" i="35"/>
  <c r="M12" i="35"/>
  <c r="B20" i="34" l="1"/>
  <c r="C20" i="34"/>
  <c r="D20" i="34"/>
  <c r="E20" i="34"/>
  <c r="F20" i="34"/>
  <c r="G20" i="34"/>
  <c r="H20" i="34"/>
  <c r="I20" i="34"/>
  <c r="J20" i="34"/>
  <c r="K20" i="34"/>
  <c r="L20" i="34"/>
  <c r="M20" i="34"/>
  <c r="B40" i="33" l="1"/>
  <c r="C40" i="33"/>
  <c r="D40" i="33"/>
  <c r="E40" i="33"/>
  <c r="F40" i="33"/>
  <c r="G40" i="33"/>
  <c r="H40" i="33"/>
  <c r="I40" i="33"/>
  <c r="J40" i="33"/>
  <c r="K40" i="33"/>
  <c r="L40" i="33"/>
  <c r="M40" i="33"/>
  <c r="B12" i="32" l="1"/>
  <c r="C12" i="32"/>
  <c r="D12" i="32"/>
  <c r="E12" i="32"/>
  <c r="F12" i="32"/>
  <c r="G12" i="32"/>
  <c r="H12" i="32"/>
  <c r="I12" i="32"/>
  <c r="J12" i="32"/>
  <c r="K12" i="32"/>
  <c r="L12" i="32"/>
  <c r="M12" i="32"/>
  <c r="B6" i="31" l="1"/>
  <c r="C6" i="31"/>
  <c r="D6" i="31"/>
  <c r="E6" i="31"/>
  <c r="F6" i="31"/>
  <c r="G6" i="31"/>
  <c r="H6" i="31"/>
  <c r="I6" i="31"/>
  <c r="J6" i="31"/>
  <c r="K6" i="31"/>
  <c r="L6" i="31"/>
  <c r="M6" i="31"/>
  <c r="B14" i="31"/>
  <c r="C14" i="31"/>
  <c r="D14" i="31"/>
  <c r="E14" i="31"/>
  <c r="F14" i="31"/>
  <c r="G14" i="31"/>
  <c r="H14" i="31"/>
  <c r="I14" i="31"/>
  <c r="J14" i="31"/>
  <c r="K14" i="31"/>
  <c r="L14" i="31"/>
  <c r="M14" i="31"/>
  <c r="B23" i="31"/>
  <c r="C23" i="31"/>
  <c r="D23" i="31"/>
  <c r="E23" i="31"/>
  <c r="F23" i="31"/>
  <c r="G23" i="31"/>
  <c r="H23" i="31"/>
  <c r="I23" i="31"/>
  <c r="J23" i="31"/>
  <c r="K23" i="31"/>
  <c r="L23" i="31"/>
  <c r="M23" i="31"/>
  <c r="B8" i="30" l="1"/>
  <c r="C8" i="30"/>
  <c r="D8" i="30"/>
  <c r="E8" i="30"/>
  <c r="F8" i="30"/>
  <c r="G8" i="30"/>
  <c r="H8" i="30"/>
  <c r="I8" i="30"/>
  <c r="J8" i="30"/>
  <c r="K8" i="30"/>
  <c r="L8" i="30"/>
  <c r="M8" i="30"/>
  <c r="B22" i="30"/>
  <c r="C22" i="30"/>
  <c r="D22" i="30"/>
  <c r="E22" i="30"/>
  <c r="F22" i="30"/>
  <c r="G22" i="30"/>
  <c r="H22" i="30"/>
  <c r="I22" i="30"/>
  <c r="J22" i="30"/>
  <c r="K22" i="30"/>
  <c r="L22" i="30"/>
  <c r="M22" i="30"/>
  <c r="B7" i="29" l="1"/>
  <c r="C7" i="29"/>
  <c r="D7" i="29"/>
  <c r="E7" i="29"/>
  <c r="F7" i="29"/>
  <c r="H7" i="29"/>
  <c r="I7" i="29"/>
  <c r="J7" i="29"/>
  <c r="K7" i="29"/>
  <c r="L7" i="29"/>
  <c r="B15" i="29"/>
  <c r="C15" i="29"/>
  <c r="D15" i="29"/>
  <c r="E15" i="29"/>
  <c r="F15" i="29"/>
  <c r="G15" i="29"/>
  <c r="H15" i="29"/>
  <c r="I15" i="29"/>
  <c r="J15" i="29"/>
  <c r="K15" i="29"/>
  <c r="L15" i="29"/>
  <c r="M15" i="29"/>
  <c r="B7" i="28" l="1"/>
  <c r="C7" i="28"/>
  <c r="D7" i="28"/>
  <c r="E7" i="28"/>
  <c r="F7" i="28"/>
  <c r="G7" i="28"/>
  <c r="H7" i="28"/>
  <c r="I7" i="28"/>
  <c r="J7" i="28"/>
  <c r="K7" i="28"/>
  <c r="L7" i="28"/>
  <c r="M7" i="28"/>
  <c r="B17" i="28"/>
  <c r="C17" i="28"/>
  <c r="D17" i="28"/>
  <c r="E17" i="28"/>
  <c r="F17" i="28"/>
  <c r="G17" i="28"/>
  <c r="H17" i="28"/>
  <c r="I17" i="28"/>
  <c r="J17" i="28"/>
  <c r="K17" i="28"/>
  <c r="L17" i="28"/>
  <c r="M17" i="28"/>
  <c r="B26" i="28"/>
  <c r="C26" i="28"/>
  <c r="D26" i="28"/>
  <c r="E26" i="28"/>
  <c r="F26" i="28"/>
  <c r="G26" i="28"/>
  <c r="H26" i="28"/>
  <c r="I26" i="28"/>
  <c r="J26" i="28"/>
  <c r="K26" i="28"/>
  <c r="L26" i="28"/>
  <c r="M26" i="28"/>
  <c r="B16" i="27" l="1"/>
  <c r="C16" i="27"/>
  <c r="D16" i="27"/>
  <c r="E16" i="27"/>
  <c r="F16" i="27"/>
  <c r="G16" i="27"/>
  <c r="H16" i="27"/>
  <c r="I16" i="27"/>
  <c r="J16" i="27"/>
  <c r="K16" i="27"/>
  <c r="L16" i="27"/>
  <c r="M16" i="27"/>
  <c r="B11" i="26" l="1"/>
  <c r="C11" i="26"/>
  <c r="D11" i="26"/>
  <c r="E11" i="26"/>
  <c r="F11" i="26"/>
  <c r="G11" i="26"/>
  <c r="H11" i="26"/>
  <c r="I11" i="26"/>
  <c r="J11" i="26"/>
  <c r="K11" i="26"/>
  <c r="L11" i="26"/>
  <c r="M11" i="26"/>
  <c r="B20" i="25" l="1"/>
  <c r="C20" i="25"/>
  <c r="D20" i="25"/>
  <c r="E20" i="25"/>
  <c r="F20" i="25"/>
  <c r="G20" i="25"/>
  <c r="H20" i="25"/>
  <c r="I20" i="25"/>
  <c r="J20" i="25"/>
  <c r="K20" i="25"/>
  <c r="B18" i="24" l="1"/>
  <c r="C18" i="24"/>
  <c r="D18" i="24"/>
  <c r="E18" i="24"/>
  <c r="F18" i="24"/>
  <c r="G18" i="24"/>
  <c r="H18" i="24"/>
  <c r="I18" i="24"/>
  <c r="J18" i="24"/>
  <c r="K18" i="24"/>
  <c r="L18" i="24"/>
  <c r="M18" i="24"/>
  <c r="B11" i="23" l="1"/>
  <c r="C11" i="23"/>
  <c r="D11" i="23"/>
  <c r="E11" i="23"/>
  <c r="F11" i="23"/>
  <c r="G11" i="23"/>
  <c r="H11" i="23"/>
  <c r="I11" i="23"/>
  <c r="J11" i="23"/>
  <c r="K11" i="23"/>
  <c r="L11" i="23"/>
  <c r="M11" i="23"/>
  <c r="B21" i="23"/>
  <c r="C21" i="23"/>
  <c r="D21" i="23"/>
  <c r="E21" i="23"/>
  <c r="F21" i="23"/>
  <c r="G21" i="23"/>
  <c r="H21" i="23"/>
  <c r="I21" i="23"/>
  <c r="J21" i="23"/>
  <c r="K21" i="23"/>
  <c r="L21" i="23"/>
  <c r="M21" i="23"/>
  <c r="B28" i="22" l="1"/>
  <c r="C28" i="22"/>
  <c r="D28" i="22"/>
  <c r="E28" i="22"/>
  <c r="F28" i="22"/>
  <c r="G28" i="22"/>
  <c r="H28" i="22"/>
  <c r="I28" i="22"/>
  <c r="J28" i="22"/>
  <c r="K28" i="22"/>
  <c r="L28" i="22"/>
  <c r="M28" i="22"/>
  <c r="B59" i="21" l="1"/>
  <c r="C59" i="21"/>
  <c r="D59" i="21"/>
  <c r="E59" i="21"/>
  <c r="F59" i="21"/>
  <c r="G59" i="21"/>
  <c r="H59" i="21"/>
  <c r="I59" i="21"/>
  <c r="J59" i="21"/>
  <c r="K59" i="21"/>
  <c r="L59" i="21"/>
  <c r="M59" i="21"/>
  <c r="B25" i="20" l="1"/>
  <c r="C25" i="20"/>
  <c r="D25" i="20"/>
  <c r="E25" i="20"/>
  <c r="F25" i="20"/>
  <c r="G25" i="20"/>
  <c r="H25" i="20"/>
  <c r="I25" i="20"/>
  <c r="J25" i="20"/>
  <c r="K25" i="20"/>
  <c r="L25" i="20"/>
  <c r="M25" i="20"/>
  <c r="F12" i="19" l="1"/>
  <c r="F53" i="19" s="1"/>
  <c r="B53" i="19"/>
  <c r="C53" i="19"/>
  <c r="D53" i="19"/>
  <c r="E53" i="19"/>
  <c r="G53" i="19"/>
  <c r="H53" i="19"/>
  <c r="I53" i="19"/>
  <c r="J53" i="19"/>
  <c r="K53" i="19"/>
  <c r="G12" i="18" l="1"/>
  <c r="B92" i="18"/>
  <c r="C92" i="18"/>
  <c r="D92" i="18"/>
  <c r="E92" i="18"/>
  <c r="F92" i="18"/>
  <c r="G92" i="18"/>
  <c r="H92" i="18"/>
  <c r="I92" i="18"/>
  <c r="J92" i="18"/>
  <c r="K92" i="18"/>
  <c r="L92" i="18"/>
  <c r="M92" i="18"/>
  <c r="B40" i="17" l="1"/>
  <c r="C40" i="17"/>
  <c r="D40" i="17"/>
  <c r="E40" i="17"/>
  <c r="F40" i="17"/>
  <c r="G40" i="17"/>
  <c r="H40" i="17"/>
  <c r="I40" i="17"/>
  <c r="J40" i="17"/>
  <c r="K40" i="17"/>
  <c r="L40" i="17"/>
  <c r="M40" i="17"/>
  <c r="B60" i="16" l="1"/>
  <c r="C60" i="16"/>
  <c r="D60" i="16"/>
  <c r="E60" i="16"/>
  <c r="F60" i="16"/>
  <c r="G60" i="16"/>
  <c r="H60" i="16"/>
  <c r="I60" i="16"/>
  <c r="J60" i="16"/>
  <c r="K60" i="16"/>
  <c r="L60" i="16"/>
  <c r="M60" i="16"/>
  <c r="B50" i="15" l="1"/>
  <c r="C50" i="15"/>
  <c r="D50" i="15"/>
  <c r="E50" i="15"/>
  <c r="F50" i="15"/>
  <c r="G50" i="15"/>
  <c r="H50" i="15"/>
  <c r="I50" i="15"/>
  <c r="J50" i="15"/>
  <c r="K50" i="15"/>
  <c r="L50" i="15"/>
  <c r="M50" i="15"/>
  <c r="F46" i="14" l="1"/>
  <c r="B111" i="14"/>
  <c r="C111" i="14"/>
  <c r="D111" i="14"/>
  <c r="E111" i="14"/>
  <c r="F111" i="14"/>
  <c r="G111" i="14"/>
  <c r="H111" i="14"/>
  <c r="I111" i="14"/>
  <c r="J111" i="14"/>
  <c r="K111" i="14"/>
  <c r="F112" i="14"/>
  <c r="B37" i="13" l="1"/>
  <c r="C37" i="13"/>
  <c r="D37" i="13"/>
  <c r="E37" i="13"/>
  <c r="F37" i="13"/>
  <c r="G37" i="13"/>
  <c r="H37" i="13"/>
  <c r="I37" i="13"/>
  <c r="J37" i="13"/>
  <c r="K37" i="13"/>
  <c r="L37" i="13"/>
  <c r="M37" i="13"/>
  <c r="F5" i="12" l="1"/>
  <c r="L5" i="12"/>
  <c r="L7" i="12" s="1"/>
  <c r="F6" i="12"/>
  <c r="L6" i="12"/>
  <c r="B7" i="12"/>
  <c r="C7" i="12"/>
  <c r="D7" i="12"/>
  <c r="E7" i="12"/>
  <c r="F7" i="12"/>
  <c r="G7" i="12"/>
  <c r="H7" i="12"/>
  <c r="I7" i="12"/>
  <c r="J7" i="12"/>
  <c r="K7" i="12"/>
  <c r="M7" i="12"/>
  <c r="F14" i="12"/>
  <c r="L14" i="12"/>
  <c r="L16" i="12" s="1"/>
  <c r="N14" i="12"/>
  <c r="O14" i="12"/>
  <c r="P14" i="12"/>
  <c r="Q14" i="12"/>
  <c r="Q16" i="12" s="1"/>
  <c r="F15" i="12"/>
  <c r="R15" i="12" s="1"/>
  <c r="L15" i="12"/>
  <c r="N15" i="12"/>
  <c r="O15" i="12"/>
  <c r="P15" i="12"/>
  <c r="Q15" i="12"/>
  <c r="B16" i="12"/>
  <c r="C16" i="12"/>
  <c r="D16" i="12"/>
  <c r="E16" i="12"/>
  <c r="G16" i="12"/>
  <c r="H16" i="12"/>
  <c r="I16" i="12"/>
  <c r="J16" i="12"/>
  <c r="K16" i="12"/>
  <c r="M16" i="12"/>
  <c r="S16" i="12"/>
  <c r="P16" i="12" l="1"/>
  <c r="R14" i="12"/>
  <c r="R16" i="12" s="1"/>
  <c r="O16" i="12"/>
  <c r="F16" i="12"/>
  <c r="F5" i="11"/>
  <c r="L5" i="11"/>
  <c r="F6" i="11"/>
  <c r="L6" i="11"/>
  <c r="F7" i="11"/>
  <c r="L7" i="11"/>
  <c r="B9" i="11"/>
  <c r="C9" i="11"/>
  <c r="D9" i="11"/>
  <c r="E9" i="11"/>
  <c r="G9" i="11"/>
  <c r="H9" i="11"/>
  <c r="I9" i="11"/>
  <c r="J9" i="11"/>
  <c r="K9" i="11"/>
  <c r="M9" i="11"/>
  <c r="F16" i="11"/>
  <c r="R16" i="11" s="1"/>
  <c r="L16" i="11"/>
  <c r="N16" i="11"/>
  <c r="O16" i="11"/>
  <c r="P16" i="11"/>
  <c r="Q16" i="11"/>
  <c r="Q20" i="11" s="1"/>
  <c r="F17" i="11"/>
  <c r="L17" i="11"/>
  <c r="N17" i="11"/>
  <c r="O17" i="11"/>
  <c r="P17" i="11"/>
  <c r="Q17" i="11"/>
  <c r="F18" i="11"/>
  <c r="R18" i="11" s="1"/>
  <c r="L18" i="11"/>
  <c r="N18" i="11"/>
  <c r="O18" i="11"/>
  <c r="P18" i="11"/>
  <c r="Q18" i="11"/>
  <c r="F19" i="11"/>
  <c r="L19" i="11"/>
  <c r="N19" i="11"/>
  <c r="O19" i="11"/>
  <c r="P19" i="11"/>
  <c r="Q19" i="11"/>
  <c r="R19" i="11"/>
  <c r="B20" i="11"/>
  <c r="C20" i="11"/>
  <c r="D20" i="11"/>
  <c r="E20" i="11"/>
  <c r="G20" i="11"/>
  <c r="H20" i="11"/>
  <c r="I20" i="11"/>
  <c r="J20" i="11"/>
  <c r="K20" i="11"/>
  <c r="M20" i="11"/>
  <c r="S20" i="11"/>
  <c r="L9" i="11" l="1"/>
  <c r="P20" i="11"/>
  <c r="F20" i="11"/>
  <c r="O20" i="11"/>
  <c r="L20" i="11"/>
  <c r="N20" i="11"/>
  <c r="F9" i="11"/>
  <c r="R17" i="11"/>
  <c r="R20" i="11" s="1"/>
  <c r="F6" i="10"/>
  <c r="L6" i="10"/>
  <c r="N6" i="10"/>
  <c r="P6" i="10"/>
  <c r="Q6" i="10"/>
  <c r="R6" i="10"/>
  <c r="F7" i="10"/>
  <c r="L7" i="10"/>
  <c r="F8" i="10"/>
  <c r="L8" i="10"/>
  <c r="R8" i="10" s="1"/>
  <c r="N8" i="10"/>
  <c r="P8" i="10"/>
  <c r="Q8" i="10"/>
  <c r="S8" i="10"/>
  <c r="S9" i="10" s="1"/>
  <c r="B9" i="10"/>
  <c r="C9" i="10"/>
  <c r="D9" i="10"/>
  <c r="E9" i="10"/>
  <c r="G9" i="10"/>
  <c r="H9" i="10"/>
  <c r="I9" i="10"/>
  <c r="J9" i="10"/>
  <c r="K9" i="10"/>
  <c r="M9" i="10"/>
  <c r="O9" i="10"/>
  <c r="Q9" i="10"/>
  <c r="L9" i="10" l="1"/>
  <c r="R7" i="10"/>
  <c r="R9" i="10" s="1"/>
  <c r="P9" i="10"/>
  <c r="N9" i="10"/>
  <c r="F9" i="10"/>
  <c r="G5" i="9"/>
  <c r="G6" i="9"/>
  <c r="G7" i="9"/>
  <c r="C8" i="9"/>
  <c r="D8" i="9"/>
  <c r="E8" i="9"/>
  <c r="F8" i="9"/>
  <c r="H8" i="9"/>
  <c r="G13" i="9"/>
  <c r="G14" i="9"/>
  <c r="G15" i="9"/>
  <c r="G16" i="9"/>
  <c r="G17" i="9"/>
  <c r="G18" i="9"/>
  <c r="G8" i="9" l="1"/>
  <c r="F5" i="8"/>
  <c r="L5" i="8"/>
  <c r="R5" i="8"/>
  <c r="F6" i="8"/>
  <c r="L6" i="8"/>
  <c r="R6" i="8"/>
  <c r="F7" i="8"/>
  <c r="L7" i="8"/>
  <c r="R7" i="8"/>
  <c r="F8" i="8"/>
  <c r="L8" i="8"/>
  <c r="R8" i="8"/>
  <c r="B9" i="8"/>
  <c r="C9" i="8"/>
  <c r="D9" i="8"/>
  <c r="E9" i="8"/>
  <c r="G9" i="8"/>
  <c r="H9" i="8"/>
  <c r="I9" i="8"/>
  <c r="J9" i="8"/>
  <c r="K9" i="8"/>
  <c r="M9" i="8"/>
  <c r="N9" i="8"/>
  <c r="O9" i="8"/>
  <c r="P9" i="8"/>
  <c r="Q9" i="8"/>
  <c r="S9" i="8"/>
  <c r="F20" i="8"/>
  <c r="F9" i="8" l="1"/>
  <c r="R9" i="8"/>
  <c r="L9" i="8"/>
  <c r="G4" i="7"/>
  <c r="G5" i="7"/>
  <c r="G7" i="7"/>
  <c r="G8" i="7"/>
  <c r="G9" i="7"/>
  <c r="G10" i="7"/>
  <c r="K6" i="6" l="1"/>
  <c r="Q6" i="6"/>
  <c r="K7" i="6"/>
  <c r="Q7" i="6"/>
  <c r="D8" i="6"/>
  <c r="E8" i="6"/>
  <c r="F8" i="6"/>
  <c r="G8" i="6"/>
  <c r="H8" i="6"/>
  <c r="I8" i="6"/>
  <c r="J8" i="6"/>
  <c r="L8" i="6"/>
  <c r="M8" i="6"/>
  <c r="N8" i="6"/>
  <c r="O8" i="6"/>
  <c r="P8" i="6"/>
  <c r="R8" i="6"/>
  <c r="F16" i="6"/>
  <c r="F17" i="6"/>
  <c r="F19" i="6"/>
  <c r="B20" i="6"/>
  <c r="C20" i="6"/>
  <c r="D20" i="6"/>
  <c r="E20" i="6"/>
  <c r="G20" i="6"/>
  <c r="Q8" i="6" l="1"/>
  <c r="K8" i="6"/>
  <c r="F20" i="6"/>
  <c r="F6" i="5"/>
  <c r="F11" i="5" s="1"/>
  <c r="L6" i="5"/>
  <c r="R6" i="5" s="1"/>
  <c r="P6" i="5"/>
  <c r="Q6" i="5"/>
  <c r="F7" i="5"/>
  <c r="L7" i="5"/>
  <c r="R7" i="5" s="1"/>
  <c r="P7" i="5"/>
  <c r="Q7" i="5"/>
  <c r="F8" i="5"/>
  <c r="L8" i="5"/>
  <c r="P8" i="5"/>
  <c r="Q8" i="5"/>
  <c r="F9" i="5"/>
  <c r="R9" i="5" s="1"/>
  <c r="L9" i="5"/>
  <c r="P9" i="5"/>
  <c r="Q9" i="5"/>
  <c r="F10" i="5"/>
  <c r="L10" i="5"/>
  <c r="R10" i="5" s="1"/>
  <c r="P10" i="5"/>
  <c r="P11" i="5" s="1"/>
  <c r="Q10" i="5"/>
  <c r="B11" i="5"/>
  <c r="C11" i="5"/>
  <c r="D11" i="5"/>
  <c r="E11" i="5"/>
  <c r="G11" i="5"/>
  <c r="H11" i="5"/>
  <c r="I11" i="5"/>
  <c r="J11" i="5"/>
  <c r="K11" i="5"/>
  <c r="M11" i="5"/>
  <c r="N11" i="5"/>
  <c r="O11" i="5"/>
  <c r="S11" i="5"/>
  <c r="Q11" i="5" l="1"/>
  <c r="R8" i="5"/>
  <c r="R11" i="5" s="1"/>
  <c r="L11" i="5"/>
  <c r="F6" i="4"/>
  <c r="L6" i="4"/>
  <c r="F7" i="4"/>
  <c r="L7" i="4"/>
  <c r="F8" i="4"/>
  <c r="L8" i="4"/>
  <c r="F9" i="4"/>
  <c r="L9" i="4"/>
  <c r="F10" i="4"/>
  <c r="L10" i="4"/>
  <c r="B11" i="4"/>
  <c r="C11" i="4"/>
  <c r="D11" i="4"/>
  <c r="E11" i="4"/>
  <c r="G11" i="4"/>
  <c r="H11" i="4"/>
  <c r="I11" i="4"/>
  <c r="J11" i="4"/>
  <c r="K11" i="4"/>
  <c r="M11" i="4"/>
  <c r="F11" i="4" l="1"/>
  <c r="L11" i="4"/>
  <c r="C7" i="3"/>
  <c r="D7" i="3"/>
  <c r="E7" i="3"/>
  <c r="F7" i="3"/>
  <c r="G7" i="3"/>
  <c r="C13" i="3"/>
  <c r="D13" i="3"/>
  <c r="E13" i="3"/>
  <c r="F13" i="3"/>
  <c r="G13" i="3"/>
  <c r="C16" i="3"/>
  <c r="D16" i="3"/>
  <c r="E16" i="3"/>
  <c r="F16" i="3"/>
  <c r="G16" i="3"/>
  <c r="C24" i="3"/>
  <c r="D24" i="3"/>
  <c r="E24" i="3"/>
  <c r="F24" i="3"/>
  <c r="G24" i="3"/>
  <c r="H24" i="3"/>
  <c r="C25" i="3"/>
  <c r="D25" i="3"/>
  <c r="E25" i="3"/>
  <c r="F25" i="3"/>
  <c r="G25" i="3"/>
  <c r="G27" i="3" s="1"/>
  <c r="H25" i="3"/>
  <c r="C26" i="3"/>
  <c r="D26" i="3"/>
  <c r="E26" i="3"/>
  <c r="F26" i="3"/>
  <c r="G26" i="3"/>
  <c r="D27" i="3"/>
  <c r="H27" i="3"/>
  <c r="E27" i="3" l="1"/>
  <c r="C27" i="3"/>
  <c r="F27" i="3"/>
  <c r="D7" i="2"/>
  <c r="E7" i="2"/>
  <c r="F7" i="2"/>
  <c r="G7" i="2"/>
  <c r="H7" i="2"/>
  <c r="I7" i="2"/>
  <c r="D11" i="2"/>
  <c r="E11" i="2"/>
  <c r="F11" i="2"/>
  <c r="G11" i="2"/>
  <c r="H11" i="2"/>
  <c r="I11" i="2"/>
</calcChain>
</file>

<file path=xl/comments1.xml><?xml version="1.0" encoding="utf-8"?>
<comments xmlns="http://schemas.openxmlformats.org/spreadsheetml/2006/main">
  <authors>
    <author>PC</author>
  </authors>
  <commentList>
    <comment ref="B18" authorId="0">
      <text>
        <r>
          <rPr>
            <b/>
            <sz val="8"/>
            <color indexed="81"/>
            <rFont val="Tahoma"/>
            <family val="2"/>
            <charset val="238"/>
          </rPr>
          <t>PC:</t>
        </r>
        <r>
          <rPr>
            <sz val="8"/>
            <color indexed="81"/>
            <rFont val="Tahoma"/>
            <family val="2"/>
            <charset val="238"/>
          </rPr>
          <t xml:space="preserve">
merná hmotnosť hliny je 1,5 t/m3</t>
        </r>
      </text>
    </comment>
    <comment ref="C18" authorId="0">
      <text>
        <r>
          <rPr>
            <b/>
            <sz val="8"/>
            <color indexed="81"/>
            <rFont val="Tahoma"/>
            <family val="2"/>
            <charset val="238"/>
          </rPr>
          <t>PC:</t>
        </r>
        <r>
          <rPr>
            <sz val="8"/>
            <color indexed="81"/>
            <rFont val="Tahoma"/>
            <family val="2"/>
            <charset val="238"/>
          </rPr>
          <t xml:space="preserve">
merná hmotnosť hliny je 1,5 t/m3</t>
        </r>
      </text>
    </comment>
    <comment ref="D18" authorId="0">
      <text>
        <r>
          <rPr>
            <b/>
            <sz val="8"/>
            <color indexed="81"/>
            <rFont val="Tahoma"/>
            <family val="2"/>
            <charset val="238"/>
          </rPr>
          <t>PC:</t>
        </r>
        <r>
          <rPr>
            <sz val="8"/>
            <color indexed="81"/>
            <rFont val="Tahoma"/>
            <family val="2"/>
            <charset val="238"/>
          </rPr>
          <t xml:space="preserve">
merná hmotnosť hliny je 1,5 t/m3</t>
        </r>
      </text>
    </comment>
    <comment ref="E18" authorId="0">
      <text>
        <r>
          <rPr>
            <b/>
            <sz val="8"/>
            <color indexed="81"/>
            <rFont val="Tahoma"/>
            <family val="2"/>
            <charset val="238"/>
          </rPr>
          <t>PC:</t>
        </r>
        <r>
          <rPr>
            <sz val="8"/>
            <color indexed="81"/>
            <rFont val="Tahoma"/>
            <family val="2"/>
            <charset val="238"/>
          </rPr>
          <t xml:space="preserve">
merná hmotnosť hliny je 1,5 t/m3</t>
        </r>
      </text>
    </comment>
    <comment ref="F18" authorId="0">
      <text>
        <r>
          <rPr>
            <b/>
            <sz val="8"/>
            <color indexed="81"/>
            <rFont val="Tahoma"/>
            <family val="2"/>
            <charset val="238"/>
          </rPr>
          <t>PC:</t>
        </r>
        <r>
          <rPr>
            <sz val="8"/>
            <color indexed="81"/>
            <rFont val="Tahoma"/>
            <family val="2"/>
            <charset val="238"/>
          </rPr>
          <t xml:space="preserve">
merná hmotnosť hliny je 1,5 t/m3</t>
        </r>
      </text>
    </comment>
  </commentList>
</comments>
</file>

<file path=xl/sharedStrings.xml><?xml version="1.0" encoding="utf-8"?>
<sst xmlns="http://schemas.openxmlformats.org/spreadsheetml/2006/main" count="5650" uniqueCount="3276">
  <si>
    <t>* Poznámka: Od roku 2014 sú údaje o ťažbe barytu na ložisku Rudňany presunuli z položky "Rudy" do položky "Ostatné suroviny (podzemie)"</t>
  </si>
  <si>
    <t xml:space="preserve">kt (povrch)       </t>
  </si>
  <si>
    <t xml:space="preserve">kt (podzemie)   </t>
  </si>
  <si>
    <t xml:space="preserve">Ostatné suroviny              </t>
  </si>
  <si>
    <t>kt</t>
  </si>
  <si>
    <t>Vápenec vysokopercentný</t>
  </si>
  <si>
    <t>Vápence pre špeciálne účely</t>
  </si>
  <si>
    <t>Vápence a cementárske suroviny</t>
  </si>
  <si>
    <t>Tehliarske suroviny</t>
  </si>
  <si>
    <t>Štrkopiesky a piesky</t>
  </si>
  <si>
    <t>Stavebný kameň</t>
  </si>
  <si>
    <t xml:space="preserve">Soľ </t>
  </si>
  <si>
    <t>Magnezit</t>
  </si>
  <si>
    <t>Rudy</t>
  </si>
  <si>
    <r>
      <t>tis. m</t>
    </r>
    <r>
      <rPr>
        <vertAlign val="superscript"/>
        <sz val="10"/>
        <rFont val="Arial"/>
        <family val="2"/>
        <charset val="238"/>
      </rPr>
      <t>3</t>
    </r>
  </si>
  <si>
    <t xml:space="preserve">Zemný plyn         </t>
  </si>
  <si>
    <t>Ropa vrátane gazolínu</t>
  </si>
  <si>
    <t>Hnedé uhlie a lignit</t>
  </si>
  <si>
    <t>2014 *</t>
  </si>
  <si>
    <t>Merná jednotka</t>
  </si>
  <si>
    <t>Nerast</t>
  </si>
  <si>
    <t xml:space="preserve">        Príloha č. 1-I/II</t>
  </si>
  <si>
    <t>Celkové množstvo vydobytých nerastov</t>
  </si>
  <si>
    <t>Spolu</t>
  </si>
  <si>
    <t>Ostatné suroviny</t>
  </si>
  <si>
    <t>Vápence</t>
  </si>
  <si>
    <t>Stavebné suroviny</t>
  </si>
  <si>
    <t>Povrch</t>
  </si>
  <si>
    <t>Rudy a magnezit</t>
  </si>
  <si>
    <t>Podzemie</t>
  </si>
  <si>
    <t xml:space="preserve">        Príloha č. 1-II/II</t>
  </si>
  <si>
    <t xml:space="preserve">        </t>
  </si>
  <si>
    <t xml:space="preserve">Povrch          </t>
  </si>
  <si>
    <t xml:space="preserve">Podzemie    </t>
  </si>
  <si>
    <t>Celkom</t>
  </si>
  <si>
    <t xml:space="preserve">Spolu           </t>
  </si>
  <si>
    <t xml:space="preserve">Ostatné suroviny  </t>
  </si>
  <si>
    <t xml:space="preserve">Vápence </t>
  </si>
  <si>
    <t>Štrkopiesky, piesky</t>
  </si>
  <si>
    <t>Soľ</t>
  </si>
  <si>
    <t>Prieskum</t>
  </si>
  <si>
    <t>Zemný plyn</t>
  </si>
  <si>
    <t xml:space="preserve">Ropa, gazolín      </t>
  </si>
  <si>
    <t xml:space="preserve">Povrch         </t>
  </si>
  <si>
    <t>Hnedé uhlie, lignit</t>
  </si>
  <si>
    <t>Počet zamestnancov</t>
  </si>
  <si>
    <t>Pracovisko</t>
  </si>
  <si>
    <t>Príloha č.2</t>
  </si>
  <si>
    <t>Počet zamestnancov pri dobývaní nerastov</t>
  </si>
  <si>
    <t>Baňa Čáry</t>
  </si>
  <si>
    <t xml:space="preserve">Baňa Dolina           </t>
  </si>
  <si>
    <t xml:space="preserve">Baňa Nováky         </t>
  </si>
  <si>
    <t xml:space="preserve">Baňa Cigeľ             </t>
  </si>
  <si>
    <t xml:space="preserve">Baňa Handlová      </t>
  </si>
  <si>
    <t>Odbytová ťažba</t>
  </si>
  <si>
    <t>Surová ťažba</t>
  </si>
  <si>
    <t>Vydobyté množstvo  (kt)</t>
  </si>
  <si>
    <t>Organizačná jednotka</t>
  </si>
  <si>
    <t>Príloha č. 3</t>
  </si>
  <si>
    <t>Množstvo vydobytého hnedého uhlia a lignitu</t>
  </si>
  <si>
    <t>*** pozn.k roku 2010: je zahrnutý počet povrchových zamestncov úpravne, ktorí sú využívaní spločne pre BH, BC a BN</t>
  </si>
  <si>
    <t xml:space="preserve">Spolu                   </t>
  </si>
  <si>
    <t xml:space="preserve">Baňa Dolina         </t>
  </si>
  <si>
    <t xml:space="preserve">Baňa Nováky ***    </t>
  </si>
  <si>
    <t xml:space="preserve">Baňa Cigeľ           </t>
  </si>
  <si>
    <t xml:space="preserve">Baňa Handlová    </t>
  </si>
  <si>
    <t>spolu</t>
  </si>
  <si>
    <t>na povrchu</t>
  </si>
  <si>
    <t>v podzemí</t>
  </si>
  <si>
    <t>Príloha č. 4</t>
  </si>
  <si>
    <t>Počet zamestnancov pri dobývaní hnedého uhlia a lignitu</t>
  </si>
  <si>
    <t xml:space="preserve">Spolu                 </t>
  </si>
  <si>
    <t xml:space="preserve">Nafta, a.s.- Východ </t>
  </si>
  <si>
    <t>Horná Krupá - COMAG</t>
  </si>
  <si>
    <t>Golianovo - Engas</t>
  </si>
  <si>
    <t>NAFTA a.s., Bratislava</t>
  </si>
  <si>
    <t>Ťažba (tis.m3)</t>
  </si>
  <si>
    <t>Príloha č. 6</t>
  </si>
  <si>
    <t>Ťažba zemného plynu</t>
  </si>
  <si>
    <t>Nafta, a.s. - Východ</t>
  </si>
  <si>
    <t>Nafta,a.s., Bratislava</t>
  </si>
  <si>
    <t>gazolín</t>
  </si>
  <si>
    <t>ropa poloparafinická</t>
  </si>
  <si>
    <t>ropa neparafinická</t>
  </si>
  <si>
    <t>Ťažba (t)</t>
  </si>
  <si>
    <t>Príloha č. 5</t>
  </si>
  <si>
    <t>Ťažba ropy a gazolínu</t>
  </si>
  <si>
    <t>PZZP Láb 1. až 5. stavba a uskladňovací objekt Gajary-báden (Prevádzkovatelia: 1. až 3. a 5. stavba a UO Gajary-báden - NAFTA, a. s. Bratislava, 4. stavba - POZAGAS, a. s. Malacky)</t>
  </si>
  <si>
    <t>%</t>
  </si>
  <si>
    <t>tis.m³/24 hod</t>
  </si>
  <si>
    <r>
      <t xml:space="preserve">ťažobný                                                     </t>
    </r>
    <r>
      <rPr>
        <sz val="10"/>
        <rFont val="Arial"/>
        <family val="2"/>
        <charset val="238"/>
      </rPr>
      <t>(1991 = 100 %)</t>
    </r>
  </si>
  <si>
    <t>tis. m³/24 hod</t>
  </si>
  <si>
    <r>
      <t xml:space="preserve"> vtlačný                                                     </t>
    </r>
    <r>
      <rPr>
        <sz val="10"/>
        <rFont val="Arial"/>
        <family val="2"/>
        <charset val="238"/>
      </rPr>
      <t>(1991 = 100 %)</t>
    </r>
  </si>
  <si>
    <t>Maximálny vtlačno / ťažobný výkon</t>
  </si>
  <si>
    <t>tis. m³</t>
  </si>
  <si>
    <r>
      <t xml:space="preserve">Uskladnené množstvo                            </t>
    </r>
    <r>
      <rPr>
        <sz val="10"/>
        <rFont val="Arial"/>
        <family val="2"/>
        <charset val="238"/>
      </rPr>
      <t xml:space="preserve">(1991 = 100 %)    </t>
    </r>
    <r>
      <rPr>
        <b/>
        <sz val="10"/>
        <rFont val="Arial"/>
        <family val="2"/>
        <charset val="238"/>
      </rPr>
      <t xml:space="preserve">    </t>
    </r>
  </si>
  <si>
    <t>PZZP Láb</t>
  </si>
  <si>
    <t>Príloha č. 7</t>
  </si>
  <si>
    <t>Podzemné uskladňovanie zemného plynu - PZZP Láb</t>
  </si>
  <si>
    <t>Nafta, a.s., Bratislava a Pozagas, a.s. Malacky</t>
  </si>
  <si>
    <t>Podzemný zásobník Láb                      1. až  5. stavba a uskl. obj. Gajary - báden</t>
  </si>
  <si>
    <t>Príloha č. 9</t>
  </si>
  <si>
    <t>Počet zamestnancov pri podzemnom uskladňovaní plynu</t>
  </si>
  <si>
    <t>*      Podzemné opravy sond</t>
  </si>
  <si>
    <t xml:space="preserve">Spolu                             </t>
  </si>
  <si>
    <t>NAFTA a.s., Bratislava - Východ</t>
  </si>
  <si>
    <t>COMAG, spol. s r.o., Bratislava</t>
  </si>
  <si>
    <t>Engas, s.r.o., Nitra</t>
  </si>
  <si>
    <t>NAFTA a.s., Bratislava - Západ</t>
  </si>
  <si>
    <t>Ťažba ropy</t>
  </si>
  <si>
    <t>Prieskumné práce a POS*</t>
  </si>
  <si>
    <t>Príloha č. 8</t>
  </si>
  <si>
    <t>Počet zamestnancov pri ťažbe ropy a zemného plynu</t>
  </si>
  <si>
    <r>
      <t xml:space="preserve">X </t>
    </r>
    <r>
      <rPr>
        <sz val="10"/>
        <rFont val="Arial"/>
        <charset val="238"/>
      </rPr>
      <t>- koncentrát</t>
    </r>
  </si>
  <si>
    <t>Zn [ t ]</t>
  </si>
  <si>
    <t>Pb [ t ]</t>
  </si>
  <si>
    <t>Ag [ kg ]</t>
  </si>
  <si>
    <t>Au [ kg ]</t>
  </si>
  <si>
    <t>Cu [ t ]</t>
  </si>
  <si>
    <t>X * [ t ]</t>
  </si>
  <si>
    <t xml:space="preserve">Slovenská banská, spol. s r.o. Hodruša - Hámre, 
DP Banská Hodruša, Banská Štiavnica VII
</t>
  </si>
  <si>
    <t>Výroba koncentrátu (t, kg)</t>
  </si>
  <si>
    <t>Kov v koncentráte
Jednotky</t>
  </si>
  <si>
    <t>Organizácia 
DP (Závod)</t>
  </si>
  <si>
    <t>Polymetalické rudy</t>
  </si>
  <si>
    <t>Slovenská banská, spol. s r.o. Hodruša - Hámre, 
DP Banská Hodruša, Banská Štiavnica VII</t>
  </si>
  <si>
    <t xml:space="preserve"> -</t>
  </si>
  <si>
    <t>-</t>
  </si>
  <si>
    <t>Ag, Au - rudy</t>
  </si>
  <si>
    <t>ORTAC, s.r.o. Kremnica,
DP Kremnica</t>
  </si>
  <si>
    <t>Gemer-Can, s.r.o. Bratislava,
DP Rožňava III (Mária Baňa)</t>
  </si>
  <si>
    <t>Vydobytá ruda (kt)</t>
  </si>
  <si>
    <t xml:space="preserve">    Príloha č. 10</t>
  </si>
  <si>
    <t>Dobývanie rúd a výroba koncentrátov</t>
  </si>
  <si>
    <t xml:space="preserve">SPOLU                      </t>
  </si>
  <si>
    <t>Slovenská banská, spol. s r.o. Hodruša - Hámre, DP Banská Hodruša, Banská Štiavnica VII</t>
  </si>
  <si>
    <t>Príloha č. 11</t>
  </si>
  <si>
    <t>Počet zamestnancov pri dobývaní rúd</t>
  </si>
  <si>
    <t>Košice *: v podzemí ide len o zabezpečenie, nie o ťažbu</t>
  </si>
  <si>
    <t xml:space="preserve">S p o l u      </t>
  </si>
  <si>
    <t>Hnúšťa</t>
  </si>
  <si>
    <t>Lubeník</t>
  </si>
  <si>
    <t>Jelšava</t>
  </si>
  <si>
    <t>Košice *</t>
  </si>
  <si>
    <t>Závod</t>
  </si>
  <si>
    <t>Príloha č. 13</t>
  </si>
  <si>
    <t>Počet zamestnancov pri dobývaní magnezitu</t>
  </si>
  <si>
    <t xml:space="preserve">Spolu   </t>
  </si>
  <si>
    <t>Košice</t>
  </si>
  <si>
    <t>Výroba koncentrátu (kt)</t>
  </si>
  <si>
    <t>Dobývanie magnezitu (kt)</t>
  </si>
  <si>
    <t xml:space="preserve">       Príloha č. 12</t>
  </si>
  <si>
    <t>Dobývanie magnezitu a výroba koncentrátu</t>
  </si>
  <si>
    <t>Solivary, a.s Prešov - Závod Zbudza</t>
  </si>
  <si>
    <t>Solivary, a.s Prešov - Závod Prešov</t>
  </si>
  <si>
    <t>Výroba soli</t>
  </si>
  <si>
    <t>Dobývanie soli</t>
  </si>
  <si>
    <t>Príloha č. 15</t>
  </si>
  <si>
    <t>Počet zamestnancov pri dobývaní a výrobe soli</t>
  </si>
  <si>
    <t>Výroba soli (kt)</t>
  </si>
  <si>
    <t>Soľanka (kt)</t>
  </si>
  <si>
    <t>Príloha č. 14</t>
  </si>
  <si>
    <t>Dobývanie a výroba soli</t>
  </si>
  <si>
    <t>DP - dobývací priestor</t>
  </si>
  <si>
    <t>LNN - ložisko nevyhradeného nerastu</t>
  </si>
  <si>
    <t>Spolu DP + LNN</t>
  </si>
  <si>
    <t>kremenec</t>
  </si>
  <si>
    <t>Žirany-Sanbal AT s.r.o., Modra</t>
  </si>
  <si>
    <t>dolomit</t>
  </si>
  <si>
    <t>Hradište-Dolinka</t>
  </si>
  <si>
    <t xml:space="preserve">andezit </t>
  </si>
  <si>
    <t>Obyce-Osná Dolina-Ondrejka Miloš, KAM-ON</t>
  </si>
  <si>
    <t>Obyce-KAMEŇ ZM, s.r.o., Tesárske Mlyňany</t>
  </si>
  <si>
    <t>Opatovce  Kamenné Vráta, Ondrejka Miloš, KAM-ON</t>
  </si>
  <si>
    <t>Opatovce  Kamenné Vráta, IMA INVEST s.r.o.</t>
  </si>
  <si>
    <t>Machulince III-Ondrejka Miloš, KAM-ON, Machulince</t>
  </si>
  <si>
    <t>Machulince II-Ondrejka Miloš, KAM-ON, Machulince</t>
  </si>
  <si>
    <t>stav. kameň</t>
  </si>
  <si>
    <t>Horné Jabloňovce-Anton Streicher, Klátová Nová Ves</t>
  </si>
  <si>
    <t>Bátovce-Eva Urbánová, Želiezovce</t>
  </si>
  <si>
    <t>Ložisko nevyhradeného nerastu</t>
  </si>
  <si>
    <t>Žirany</t>
  </si>
  <si>
    <t>Trstín</t>
  </si>
  <si>
    <t>melafýr</t>
  </si>
  <si>
    <t>Sološnica</t>
  </si>
  <si>
    <t>Rybník nad Hronom</t>
  </si>
  <si>
    <t>likvidácia lomu</t>
  </si>
  <si>
    <t>Prašník I.</t>
  </si>
  <si>
    <t>Pernek</t>
  </si>
  <si>
    <t>Obyce</t>
  </si>
  <si>
    <t>Lošonec</t>
  </si>
  <si>
    <t>Lančár</t>
  </si>
  <si>
    <t>stav. zabezpeč.</t>
  </si>
  <si>
    <t>Jelenec</t>
  </si>
  <si>
    <t>Hubina</t>
  </si>
  <si>
    <t>Hostie</t>
  </si>
  <si>
    <t>Horné Túrovce</t>
  </si>
  <si>
    <t>Hont.Trsťany-Hrondín</t>
  </si>
  <si>
    <t>Dolný Lopašov</t>
  </si>
  <si>
    <t>granodiorit</t>
  </si>
  <si>
    <t>Devín</t>
  </si>
  <si>
    <t>dolomitické piesky</t>
  </si>
  <si>
    <t>Dechtice I</t>
  </si>
  <si>
    <t>Čierne Klačany</t>
  </si>
  <si>
    <t>Buková</t>
  </si>
  <si>
    <t>Poznámka</t>
  </si>
  <si>
    <t>Vydobyté množstvo (kt)</t>
  </si>
  <si>
    <t>Dobývací priestor</t>
  </si>
  <si>
    <r>
      <t xml:space="preserve">V obvode pôsobnosti Obvodného banského úradu </t>
    </r>
    <r>
      <rPr>
        <b/>
        <sz val="10"/>
        <rFont val="Arial"/>
        <family val="2"/>
        <charset val="238"/>
      </rPr>
      <t>Bratislava</t>
    </r>
  </si>
  <si>
    <r>
      <t xml:space="preserve">Príloha č. 16 </t>
    </r>
    <r>
      <rPr>
        <i/>
        <vertAlign val="subscript"/>
        <sz val="10"/>
        <rFont val="Arial"/>
        <family val="2"/>
        <charset val="238"/>
      </rPr>
      <t>BA</t>
    </r>
  </si>
  <si>
    <t>Dobývanie stavebného kameňa a počet zamestnancov pri dobývaní</t>
  </si>
  <si>
    <t>** práce vykonané dodávateľsky</t>
  </si>
  <si>
    <t>* zamestnanci uvedení v časti DP</t>
  </si>
  <si>
    <t>andezit</t>
  </si>
  <si>
    <t>Zvolenská Slatina I</t>
  </si>
  <si>
    <t>Zvolenská Slatina</t>
  </si>
  <si>
    <t>vápenec</t>
  </si>
  <si>
    <t>*</t>
  </si>
  <si>
    <t>Zuberec</t>
  </si>
  <si>
    <t>Zaježová - Dubina</t>
  </si>
  <si>
    <t>Voznica</t>
  </si>
  <si>
    <t>čadič</t>
  </si>
  <si>
    <t>Veľké Dravce - Čičirinec</t>
  </si>
  <si>
    <t>Veľké Dravce</t>
  </si>
  <si>
    <t>Veľká Lehota</t>
  </si>
  <si>
    <t>pieskovec</t>
  </si>
  <si>
    <t>Ústie nad Priehradou</t>
  </si>
  <si>
    <t>bridličnaté vápence</t>
  </si>
  <si>
    <t>Tuhár</t>
  </si>
  <si>
    <t>Trstená</t>
  </si>
  <si>
    <t>Šávoľ</t>
  </si>
  <si>
    <t>Šalková (Kôcová)</t>
  </si>
  <si>
    <t>piesok</t>
  </si>
  <si>
    <t>Strážny vrch</t>
  </si>
  <si>
    <t>Stožok</t>
  </si>
  <si>
    <t>Sedliacka Dubová, Dubová Skalka</t>
  </si>
  <si>
    <t>Sedliacka Dubová</t>
  </si>
  <si>
    <t>**</t>
  </si>
  <si>
    <t>Sebechleby</t>
  </si>
  <si>
    <t>Ružomberok III</t>
  </si>
  <si>
    <t>pararula</t>
  </si>
  <si>
    <t>Roveň</t>
  </si>
  <si>
    <t>Ráztoka</t>
  </si>
  <si>
    <t>Ratka (Láza)</t>
  </si>
  <si>
    <t>Ratka Chrastie)</t>
  </si>
  <si>
    <t>Poniky (Borovie)</t>
  </si>
  <si>
    <t>Pohronská Polhora (Borovniak)</t>
  </si>
  <si>
    <t>odval</t>
  </si>
  <si>
    <t>Podrečany</t>
  </si>
  <si>
    <t>Podbiel - Za Pálenicou</t>
  </si>
  <si>
    <t>Párnica</t>
  </si>
  <si>
    <t>bridlica</t>
  </si>
  <si>
    <t>Ostrá</t>
  </si>
  <si>
    <t>ryolit</t>
  </si>
  <si>
    <t>Nová Baňa (Štamproch)</t>
  </si>
  <si>
    <t>Nová Baňa (Pod Sedlovou skalou)</t>
  </si>
  <si>
    <t>Nová Baňa (Čičerka)</t>
  </si>
  <si>
    <t>Nová Baňa (Zaller)</t>
  </si>
  <si>
    <t>Mýtna - Hrby</t>
  </si>
  <si>
    <t>Michalková - Šúplatka</t>
  </si>
  <si>
    <t>Medzibrod-Zadná dolina</t>
  </si>
  <si>
    <t>Mačkaluk</t>
  </si>
  <si>
    <t>Ludrová - Biela Púť</t>
  </si>
  <si>
    <t>Lom nad lazmi</t>
  </si>
  <si>
    <t>Kyncľová</t>
  </si>
  <si>
    <t>Krnišov - Tepličky</t>
  </si>
  <si>
    <t>Krásna Hôrka</t>
  </si>
  <si>
    <t>Kordíky</t>
  </si>
  <si>
    <t>Kláštor p/Znievom</t>
  </si>
  <si>
    <t>Jastrabá</t>
  </si>
  <si>
    <t>Janova Lehota</t>
  </si>
  <si>
    <t>Iliaš</t>
  </si>
  <si>
    <t>Horný Tisovník - Páleniská</t>
  </si>
  <si>
    <t>Horný Tisovník - Medokyšné</t>
  </si>
  <si>
    <t>Horný Tisovník - OL</t>
  </si>
  <si>
    <t>Horná Mičiná - Ťarbaška</t>
  </si>
  <si>
    <t>Horná Mičiná - Markov</t>
  </si>
  <si>
    <t>Hliník nad Hronom</t>
  </si>
  <si>
    <t>Fiľakovo - Chrastie</t>
  </si>
  <si>
    <t>žula</t>
  </si>
  <si>
    <t>Dubná Skala</t>
  </si>
  <si>
    <t>Čakanovce</t>
  </si>
  <si>
    <t>Bulhary (Smrečiny)</t>
  </si>
  <si>
    <t>Badín Pod Vandekovcom</t>
  </si>
  <si>
    <t>dolomit, PL</t>
  </si>
  <si>
    <t>Badín Bačov</t>
  </si>
  <si>
    <r>
      <t xml:space="preserve"> </t>
    </r>
    <r>
      <rPr>
        <sz val="10"/>
        <rFont val="Arial"/>
        <family val="2"/>
        <charset val="238"/>
      </rPr>
      <t xml:space="preserve">v obvode pôsobnosti Obvodného banského úradu </t>
    </r>
    <r>
      <rPr>
        <b/>
        <sz val="10"/>
        <rFont val="Arial"/>
        <family val="2"/>
        <charset val="238"/>
      </rPr>
      <t>Banská Bystrica</t>
    </r>
  </si>
  <si>
    <r>
      <t>Príloha č.16</t>
    </r>
    <r>
      <rPr>
        <i/>
        <vertAlign val="subscript"/>
        <sz val="10"/>
        <rFont val="Arial"/>
        <family val="2"/>
        <charset val="238"/>
      </rPr>
      <t>BB</t>
    </r>
    <r>
      <rPr>
        <i/>
        <sz val="10"/>
        <rFont val="Arial"/>
        <family val="2"/>
        <charset val="238"/>
      </rPr>
      <t xml:space="preserve"> - pokračovanie</t>
    </r>
  </si>
  <si>
    <t>Žarnovica</t>
  </si>
  <si>
    <t>* žula</t>
  </si>
  <si>
    <t>Vrútky</t>
  </si>
  <si>
    <t>Vrícko</t>
  </si>
  <si>
    <t>Vígľaš I.</t>
  </si>
  <si>
    <t>Vígľaš - Podrohy</t>
  </si>
  <si>
    <t>tab 19 prepočet zásob</t>
  </si>
  <si>
    <t>Tekovská Breznica</t>
  </si>
  <si>
    <t>Šumiac - Červená Skala</t>
  </si>
  <si>
    <t>Šiatorská Bukovina</t>
  </si>
  <si>
    <t>Sása</t>
  </si>
  <si>
    <t>Ružomberok IV.</t>
  </si>
  <si>
    <t>Ružomberok III.</t>
  </si>
  <si>
    <t>Ružomberok II.</t>
  </si>
  <si>
    <t>Rakša</t>
  </si>
  <si>
    <t>Pliešovce</t>
  </si>
  <si>
    <t>Nová Baňa - Háj</t>
  </si>
  <si>
    <t>Môťová</t>
  </si>
  <si>
    <t>porfyrit</t>
  </si>
  <si>
    <t>Liptovská Porúbka</t>
  </si>
  <si>
    <t>Liptovské Kľačany</t>
  </si>
  <si>
    <t>Krupina I.</t>
  </si>
  <si>
    <t>Krnišov</t>
  </si>
  <si>
    <t>Kraľovany - Bystrička</t>
  </si>
  <si>
    <t>piesky</t>
  </si>
  <si>
    <t>Kraľovany II.</t>
  </si>
  <si>
    <t>Králiky</t>
  </si>
  <si>
    <t>Horný Tisovník</t>
  </si>
  <si>
    <t>Horné Pršany</t>
  </si>
  <si>
    <t>Horná Štubňa</t>
  </si>
  <si>
    <t>Horná Mičiná</t>
  </si>
  <si>
    <t>Dobrá Niva</t>
  </si>
  <si>
    <t>Detva - Piešť</t>
  </si>
  <si>
    <t>Čierny Balog</t>
  </si>
  <si>
    <t>Čamovce</t>
  </si>
  <si>
    <t>Breziny</t>
  </si>
  <si>
    <t>Bzenica</t>
  </si>
  <si>
    <t>Bulhary</t>
  </si>
  <si>
    <t>kremičitá pararula</t>
  </si>
  <si>
    <t>Braväcovo</t>
  </si>
  <si>
    <t>Badín I - Skalica</t>
  </si>
  <si>
    <t>vápenec, PL</t>
  </si>
  <si>
    <t>B. Bystrica - Šalková</t>
  </si>
  <si>
    <r>
      <t xml:space="preserve">Príloha č.16 </t>
    </r>
    <r>
      <rPr>
        <i/>
        <vertAlign val="subscript"/>
        <sz val="10"/>
        <rFont val="Arial"/>
        <family val="2"/>
        <charset val="238"/>
      </rPr>
      <t>BB</t>
    </r>
  </si>
  <si>
    <t xml:space="preserve">Spolu    </t>
  </si>
  <si>
    <t>pieskovec 2,59</t>
  </si>
  <si>
    <t>Vyšný Orlík</t>
  </si>
  <si>
    <t>andezit 2,4</t>
  </si>
  <si>
    <t>Vechec - Bodor</t>
  </si>
  <si>
    <t>Košice-Hradová (sanácia)</t>
  </si>
  <si>
    <t>andezit 2,64</t>
  </si>
  <si>
    <t>Ďurkov - Strahuľka</t>
  </si>
  <si>
    <t>andezit 2,62</t>
  </si>
  <si>
    <t>Žilková</t>
  </si>
  <si>
    <t>andezit 2,63</t>
  </si>
  <si>
    <t>Dargov (Barvínkov)</t>
  </si>
  <si>
    <t>pieskovec 2,4</t>
  </si>
  <si>
    <t>Pčolinné</t>
  </si>
  <si>
    <t>2,5 pieskovec</t>
  </si>
  <si>
    <t>Šandal</t>
  </si>
  <si>
    <t>andezit 2,5</t>
  </si>
  <si>
    <t>Žehňa (od 2009)</t>
  </si>
  <si>
    <t>vápenec 2,55</t>
  </si>
  <si>
    <t>Mošurov (od 2009)</t>
  </si>
  <si>
    <t>andezit 2,7</t>
  </si>
  <si>
    <t>Kolibabovce-Orechová (2009)</t>
  </si>
  <si>
    <t>andezit 2,6</t>
  </si>
  <si>
    <t>Jovsa (od 2007)</t>
  </si>
  <si>
    <t>Malina (od 2007)</t>
  </si>
  <si>
    <t>andezit 2,65</t>
  </si>
  <si>
    <t>Brestov (od 2004)</t>
  </si>
  <si>
    <t>Vinné (Lancoška)</t>
  </si>
  <si>
    <t>Červenica</t>
  </si>
  <si>
    <t>Kecerovský Lipovec</t>
  </si>
  <si>
    <t>andezit 2,625</t>
  </si>
  <si>
    <t>Bačkov (od 2016)</t>
  </si>
  <si>
    <t>andezit 2,60</t>
  </si>
  <si>
    <t>Brehov</t>
  </si>
  <si>
    <t>Zemplínske Hámre</t>
  </si>
  <si>
    <t>vápenec - 2,61</t>
  </si>
  <si>
    <t xml:space="preserve">Ladmovce </t>
  </si>
  <si>
    <t>vápenec 2,69</t>
  </si>
  <si>
    <t>Hosťovce</t>
  </si>
  <si>
    <t>Fintice I</t>
  </si>
  <si>
    <t>diorit porfyrit 2,58</t>
  </si>
  <si>
    <t>Hubošovce</t>
  </si>
  <si>
    <t>andezit 2,49</t>
  </si>
  <si>
    <t>Fintice</t>
  </si>
  <si>
    <t xml:space="preserve">Ruskov </t>
  </si>
  <si>
    <t>dolomit 2,67-2,83</t>
  </si>
  <si>
    <t>Sedlice I</t>
  </si>
  <si>
    <t>andezit 2,49-2,67</t>
  </si>
  <si>
    <t>Záhradné</t>
  </si>
  <si>
    <t>amfibolit 2,66-3,04</t>
  </si>
  <si>
    <t>Vyšný Klátov I.</t>
  </si>
  <si>
    <t>diorit porf. 2,6</t>
  </si>
  <si>
    <t>Vyšná Šebastová</t>
  </si>
  <si>
    <t>Vechec</t>
  </si>
  <si>
    <t>dolomit 2,66</t>
  </si>
  <si>
    <t>Malá Vieska</t>
  </si>
  <si>
    <t>dolomit 2,83</t>
  </si>
  <si>
    <t>Trebejov</t>
  </si>
  <si>
    <t>andezit 2,57 - 2,65</t>
  </si>
  <si>
    <t>Svätuše</t>
  </si>
  <si>
    <t>andezit (zab)2,12-2,69</t>
  </si>
  <si>
    <t>Slanec</t>
  </si>
  <si>
    <t>Sedlice</t>
  </si>
  <si>
    <t>andezit (likv) 2,65</t>
  </si>
  <si>
    <t>Ruskov I.</t>
  </si>
  <si>
    <t>andezit 2,64(zabezp.)</t>
  </si>
  <si>
    <t>Okružná - Borovník</t>
  </si>
  <si>
    <t>vápenec(zabezp.)</t>
  </si>
  <si>
    <t>Ladmovce I</t>
  </si>
  <si>
    <t>granodiorit 2,68</t>
  </si>
  <si>
    <t>Košice IV - Hradová</t>
  </si>
  <si>
    <t>andezit 2,57</t>
  </si>
  <si>
    <t>Juskova Voľa</t>
  </si>
  <si>
    <t>vápenec 2,64 -2,67</t>
  </si>
  <si>
    <t>Brekov</t>
  </si>
  <si>
    <t>andezit 2,66</t>
  </si>
  <si>
    <r>
      <t>v obvode pôsobnosti Obvodného banského úradu</t>
    </r>
    <r>
      <rPr>
        <b/>
        <sz val="10"/>
        <rFont val="Arial"/>
        <family val="2"/>
        <charset val="238"/>
      </rPr>
      <t xml:space="preserve"> Košice</t>
    </r>
  </si>
  <si>
    <r>
      <t>Príloha č. 16</t>
    </r>
    <r>
      <rPr>
        <i/>
        <vertAlign val="subscript"/>
        <sz val="10"/>
        <rFont val="Arial"/>
        <family val="2"/>
        <charset val="238"/>
      </rPr>
      <t>KE</t>
    </r>
    <r>
      <rPr>
        <i/>
        <sz val="10"/>
        <rFont val="Arial"/>
        <family val="2"/>
        <charset val="238"/>
      </rPr>
      <t xml:space="preserve">  </t>
    </r>
  </si>
  <si>
    <r>
      <t>**    Počet zamestnancov je uvedený pri dobývaní stavebného kameňa v DP Horné Vestenice (príloha č. 16</t>
    </r>
    <r>
      <rPr>
        <vertAlign val="subscript"/>
        <sz val="10"/>
        <rFont val="Arial"/>
        <family val="2"/>
        <charset val="238"/>
      </rPr>
      <t>PD</t>
    </r>
    <r>
      <rPr>
        <sz val="10"/>
        <rFont val="Arial"/>
        <family val="2"/>
        <charset val="238"/>
      </rPr>
      <t>)</t>
    </r>
  </si>
  <si>
    <t>***  preradené do tab. č. 22 - Dobývanie ostatných surovín (dolomit), zosúladenie s Bilanciami zásob VL</t>
  </si>
  <si>
    <r>
      <t xml:space="preserve">a          </t>
    </r>
    <r>
      <rPr>
        <sz val="10"/>
        <rFont val="Arial"/>
        <family val="2"/>
        <charset val="238"/>
      </rPr>
      <t>V minulých rokoch bola dobývanie vykazovaná v dobývanívápencov pre špeciálne účely</t>
    </r>
  </si>
  <si>
    <t>"     Počet pracovníkov je uvedený pri dobývaní vápencov pre špeciálne účely</t>
  </si>
  <si>
    <t>*    Počet pracovníkov je uvedený pri dobývaní ostatných surovín</t>
  </si>
  <si>
    <t>Závada - Velušovce</t>
  </si>
  <si>
    <t>Vyšehradné II.</t>
  </si>
  <si>
    <t>Vyšehradné I.</t>
  </si>
  <si>
    <t>Vtáčnik (mimo DP)</t>
  </si>
  <si>
    <t>pieskovec 2,6</t>
  </si>
  <si>
    <t>Veľké Rovné</t>
  </si>
  <si>
    <t>dolomit 2,6</t>
  </si>
  <si>
    <t>Uhrovské Podhradie</t>
  </si>
  <si>
    <t>piesč.prachovce, od 2010</t>
  </si>
  <si>
    <t>Terchová - Lom Kýčera</t>
  </si>
  <si>
    <t>dol. vápenec</t>
  </si>
  <si>
    <t>Snežnica</t>
  </si>
  <si>
    <t>dolom.,dodávateľ.</t>
  </si>
  <si>
    <t>Rajecká Lesná - Úsypy</t>
  </si>
  <si>
    <t>dolomit, od 2009</t>
  </si>
  <si>
    <t>Rajec, p.č.2749/4až9, lok.Baranová</t>
  </si>
  <si>
    <t>Podlužany - Zlobiny (Prefa-st.)</t>
  </si>
  <si>
    <t>andezit, od 2008</t>
  </si>
  <si>
    <t>Podhradie  /AKE s.r.o./</t>
  </si>
  <si>
    <t>Podhradie- Ľ.Lazy /Z.Ducký/</t>
  </si>
  <si>
    <t>andezit, od 2010</t>
  </si>
  <si>
    <t>Podhradie - Rúbanisko/Ducký/</t>
  </si>
  <si>
    <t>Nitrianske Rudno (B a B Plus)</t>
  </si>
  <si>
    <t>dol. Vápenec</t>
  </si>
  <si>
    <t>Mojtín</t>
  </si>
  <si>
    <t>Modrovka - Ježovec</t>
  </si>
  <si>
    <t>Milošová</t>
  </si>
  <si>
    <t>dolomit 2,7</t>
  </si>
  <si>
    <t>Malý Kolačín</t>
  </si>
  <si>
    <t>vápenec 2,6</t>
  </si>
  <si>
    <t>Lopušné Pažite</t>
  </si>
  <si>
    <t>st. kameň 2,6</t>
  </si>
  <si>
    <t>Lehota p/Vt. (Lancast SK)</t>
  </si>
  <si>
    <t>pieskovec 2,8</t>
  </si>
  <si>
    <t>Kolárovice</t>
  </si>
  <si>
    <t>stavebný kameň 2,6</t>
  </si>
  <si>
    <t>Klížske Hradište (Staré kop.)</t>
  </si>
  <si>
    <t>Kamenec pod/Vt.</t>
  </si>
  <si>
    <t>Horné Vestenice</t>
  </si>
  <si>
    <t>Cigeľ - Košariská</t>
  </si>
  <si>
    <t>Závada</t>
  </si>
  <si>
    <t>*Veľká Čierna I.</t>
  </si>
  <si>
    <t xml:space="preserve">*Veľká Čierna </t>
  </si>
  <si>
    <t>Turie I.</t>
  </si>
  <si>
    <t>dolomit + váp.,2,8</t>
  </si>
  <si>
    <t>Turie</t>
  </si>
  <si>
    <t>grestenit 2,6</t>
  </si>
  <si>
    <t>Tunežice</t>
  </si>
  <si>
    <t>"</t>
  </si>
  <si>
    <t>***</t>
  </si>
  <si>
    <t>Trenčianske Mitice I.</t>
  </si>
  <si>
    <t>dolomit + váp.</t>
  </si>
  <si>
    <t>Stráňavy - Polom</t>
  </si>
  <si>
    <t>Súľovce</t>
  </si>
  <si>
    <t>Rožňové Mitice</t>
  </si>
  <si>
    <t>Ráztočno</t>
  </si>
  <si>
    <t>Rajec - Šuja</t>
  </si>
  <si>
    <t>Podlužany I.</t>
  </si>
  <si>
    <t xml:space="preserve">Podhradie </t>
  </si>
  <si>
    <t>Malá Lehota I.</t>
  </si>
  <si>
    <t>Lúky pod Makytou</t>
  </si>
  <si>
    <t>Krnča II.</t>
  </si>
  <si>
    <t>kremenec 2,6</t>
  </si>
  <si>
    <t>Krnča</t>
  </si>
  <si>
    <t>vápenec 2,5</t>
  </si>
  <si>
    <t>Klížske Hradište</t>
  </si>
  <si>
    <t>Jablonové</t>
  </si>
  <si>
    <t>Hrádok</t>
  </si>
  <si>
    <t xml:space="preserve">Hradište </t>
  </si>
  <si>
    <t>Horné Sŕnie I.</t>
  </si>
  <si>
    <t>Dolný Kamenec</t>
  </si>
  <si>
    <t>Čachtice</t>
  </si>
  <si>
    <t>Bystričany</t>
  </si>
  <si>
    <t>Beluša (Mojtín)</t>
  </si>
  <si>
    <r>
      <t xml:space="preserve">v obvode pôsobnosti Obvodného banského úradu </t>
    </r>
    <r>
      <rPr>
        <b/>
        <sz val="10"/>
        <rFont val="Arial"/>
        <family val="2"/>
        <charset val="238"/>
      </rPr>
      <t xml:space="preserve">Prievidza </t>
    </r>
  </si>
  <si>
    <r>
      <t>Príloha č.16</t>
    </r>
    <r>
      <rPr>
        <i/>
        <vertAlign val="subscript"/>
        <sz val="10"/>
        <rFont val="Arial"/>
        <family val="2"/>
        <charset val="238"/>
      </rPr>
      <t>PD</t>
    </r>
  </si>
  <si>
    <t>Rudňany</t>
  </si>
  <si>
    <t>Nižné Slovinky</t>
  </si>
  <si>
    <t>odval Roztoky</t>
  </si>
  <si>
    <t>Hnilčík</t>
  </si>
  <si>
    <t>odval Mier</t>
  </si>
  <si>
    <t>Rakovnica</t>
  </si>
  <si>
    <t>Markuška</t>
  </si>
  <si>
    <t xml:space="preserve">Toporec </t>
  </si>
  <si>
    <t>Mengusovce</t>
  </si>
  <si>
    <t>Bretka</t>
  </si>
  <si>
    <t>Vyšný Slavkov</t>
  </si>
  <si>
    <t>Vernár</t>
  </si>
  <si>
    <t>Toporec - Basy</t>
  </si>
  <si>
    <t>Tatranská Kotlina</t>
  </si>
  <si>
    <t>Spišská Teplica</t>
  </si>
  <si>
    <t>Spišský Hrhov</t>
  </si>
  <si>
    <t>Husiná (Kopačog)</t>
  </si>
  <si>
    <t>Poľanovce</t>
  </si>
  <si>
    <t>Čoltovo</t>
  </si>
  <si>
    <t>granit-žula</t>
  </si>
  <si>
    <t>Mokrá Lúka</t>
  </si>
  <si>
    <t>Spišské Tomášovce</t>
  </si>
  <si>
    <t>Spišská Nová Ves IV.</t>
  </si>
  <si>
    <t>Rimavská Baňa</t>
  </si>
  <si>
    <t>Olcnava</t>
  </si>
  <si>
    <t>Muráň I.</t>
  </si>
  <si>
    <t>Lipovník</t>
  </si>
  <si>
    <t>Kvetnica</t>
  </si>
  <si>
    <t>Konrádovce</t>
  </si>
  <si>
    <t>Jarabina</t>
  </si>
  <si>
    <t>Husiná I.</t>
  </si>
  <si>
    <t>Husiná</t>
  </si>
  <si>
    <t>Hranovnica</t>
  </si>
  <si>
    <t>Honce</t>
  </si>
  <si>
    <t>Čoltovo I.</t>
  </si>
  <si>
    <r>
      <t xml:space="preserve">v obvode pôsobnosti Obvodného banského úradu </t>
    </r>
    <r>
      <rPr>
        <b/>
        <sz val="10"/>
        <rFont val="Arial"/>
        <family val="2"/>
        <charset val="238"/>
      </rPr>
      <t>Spišská Nová Ves</t>
    </r>
  </si>
  <si>
    <r>
      <t>Príloha č. 16</t>
    </r>
    <r>
      <rPr>
        <i/>
        <vertAlign val="subscript"/>
        <sz val="10"/>
        <rFont val="Arial"/>
        <family val="2"/>
        <charset val="238"/>
      </rPr>
      <t>SNV</t>
    </r>
    <r>
      <rPr>
        <i/>
        <sz val="10"/>
        <rFont val="Arial"/>
        <family val="2"/>
        <charset val="238"/>
      </rPr>
      <t xml:space="preserve"> </t>
    </r>
  </si>
  <si>
    <t>štrkopiesok</t>
  </si>
  <si>
    <t>Želiezovce - AX STAVAS, s.r.o., PD</t>
  </si>
  <si>
    <t>Zemianske Šúrovce-Števík Igor, Šúrovce</t>
  </si>
  <si>
    <t>Vrakúň-GAZDA SLOVAKIA, spol. s r.o.</t>
  </si>
  <si>
    <t>71.9</t>
  </si>
  <si>
    <t>Veľký Grob-CESTY NITRA, a.s.</t>
  </si>
  <si>
    <t>štrkopiesok prerušená č.</t>
  </si>
  <si>
    <t>Veľké Kosihy-KISA s.r.o.</t>
  </si>
  <si>
    <t>Trávnik I.-ACT Trávnik s.r.o.</t>
  </si>
  <si>
    <t>Šurany-Ondrochov-LIMESTONE SK, s.r.o.</t>
  </si>
  <si>
    <t>Šurany-GREENDWELL, s.r.o.</t>
  </si>
  <si>
    <t>Šoriakoš-Mostová-DELTA Stone, s.r.o.</t>
  </si>
  <si>
    <t>Šoporňa - SEEDSTAR AGRO s.r.o.</t>
  </si>
  <si>
    <t>Reca II.-Talapka Cyril, Senec</t>
  </si>
  <si>
    <t>Reca-Talapka Cyril, Senec</t>
  </si>
  <si>
    <t>Rastice-BEST PLACE a.s., (Váhostav - SK, a.s.)</t>
  </si>
  <si>
    <t>Podunajské Biskupice-SEHRING Bratislava, s.r.o.</t>
  </si>
  <si>
    <t>Podunajské Biskupice-CRH (Slovensko) a.s.</t>
  </si>
  <si>
    <t>Podunajské Biskupice-A-Z STAV s.r.o.</t>
  </si>
  <si>
    <t>činnosť prerušená</t>
  </si>
  <si>
    <t>Podunajské Biskupice-ANČETA s.r.o.</t>
  </si>
  <si>
    <t>Podlužany-EKOFORM spol. s r.o., LV</t>
  </si>
  <si>
    <t>štrkopiesok-preruš. č.</t>
  </si>
  <si>
    <t>Ostrov-R5C s.r.o., Veľké Úľany</t>
  </si>
  <si>
    <t>Oľdza-AGRIPENT spol. s r.o.</t>
  </si>
  <si>
    <t xml:space="preserve"> Ložisko nevyhradeného nerastu (názov)</t>
  </si>
  <si>
    <r>
      <t xml:space="preserve">v obvode pôsobnosti Obvodného banského úradu </t>
    </r>
    <r>
      <rPr>
        <b/>
        <sz val="10"/>
        <rFont val="Arial"/>
        <family val="2"/>
        <charset val="238"/>
      </rPr>
      <t>Bratislava</t>
    </r>
  </si>
  <si>
    <r>
      <t>Príloha č. 17</t>
    </r>
    <r>
      <rPr>
        <i/>
        <vertAlign val="subscript"/>
        <sz val="10"/>
        <rFont val="Arial"/>
        <family val="2"/>
        <charset val="238"/>
      </rPr>
      <t xml:space="preserve">BA </t>
    </r>
    <r>
      <rPr>
        <i/>
        <sz val="10"/>
        <rFont val="Arial"/>
        <family val="2"/>
        <charset val="238"/>
      </rPr>
      <t>- III/III</t>
    </r>
  </si>
  <si>
    <t>Dobývanie štrkopieskov a pieskov a počet zamestnancov pri dobývaní</t>
  </si>
  <si>
    <t>štrkopiesok-ukončená č.</t>
  </si>
  <si>
    <t>Nový Svet- SEKOSTAV s.r.o.</t>
  </si>
  <si>
    <t xml:space="preserve">Nový Svet-Ilka s.r.o. </t>
  </si>
  <si>
    <t>Nové Košariská-ALAS SLOVAKIA, s.r.o., Ba</t>
  </si>
  <si>
    <t>Nové Osady-CRH (Slovensko) a.s.</t>
  </si>
  <si>
    <t>36.1</t>
  </si>
  <si>
    <t>Nové Osady-Sanbal AT s.r.o.</t>
  </si>
  <si>
    <t>Nové  Zámky-AGROSPOL AQUA s.r.o.</t>
  </si>
  <si>
    <t>Nová Ves pri Dunaji-BAU-RENT spol. s r.o. (BAU-beton s.r.o.)</t>
  </si>
  <si>
    <t>Nesvady-AQUARENT, s.r.o.</t>
  </si>
  <si>
    <t>Nesvady-AGRORENT, a.s., (PREPAMA, s.r.o.)</t>
  </si>
  <si>
    <t>Nemčiňany-Stanislav Orovnický, Zlaté Moravce</t>
  </si>
  <si>
    <t>Nemčinany-Obec Nemčiňany</t>
  </si>
  <si>
    <t>Nebojsa-VIOn a.s.</t>
  </si>
  <si>
    <t>Most na Ostrove-ZAPA beton SK s.r.o.</t>
  </si>
  <si>
    <t>Moravský sv. Ján-Král Jozef, Veľké Leváre</t>
  </si>
  <si>
    <t xml:space="preserve">Moravský sv. Ján-Gergelík-SAND, sr.o. </t>
  </si>
  <si>
    <t>Moravský sv. Ján-FOP Vrablec, s.r.o.</t>
  </si>
  <si>
    <t>činnosť ukončená</t>
  </si>
  <si>
    <t>Matúškovo- AGRO-MATÚŠKOVO, s.r.o.</t>
  </si>
  <si>
    <t>právny spor o vlastn. k pozemk.</t>
  </si>
  <si>
    <t xml:space="preserve">Madunice-ZAPA beton SK s.r.o. (Super tank, spol. s r.o.) </t>
  </si>
  <si>
    <t>Kvetoslavov-Flóra Bratislava s.r.o.</t>
  </si>
  <si>
    <t>Kostolné Kračany-AGROMEL, spol. s r.o.</t>
  </si>
  <si>
    <t>Kopčany-SAZAN, s.r.o.</t>
  </si>
  <si>
    <t>Komjatice-ALAS SLOVAKIA, s.r.o.</t>
  </si>
  <si>
    <t>Kalnica - ViOn, a.s.</t>
  </si>
  <si>
    <t>Kalnica - Schnierer Dušan, Kalná n/H</t>
  </si>
  <si>
    <t>Jur nad Hronom, Zlatner, spol.s r.o., Levice</t>
  </si>
  <si>
    <t>Jelka-BUILDHOUSE s.r.o.</t>
  </si>
  <si>
    <t>Hviezdoslavov - Malá Paka - PD Nádej</t>
  </si>
  <si>
    <t>Hrubá Borša-Štrkopiesky HB s.r.o.</t>
  </si>
  <si>
    <r>
      <t>Príloha č. 17</t>
    </r>
    <r>
      <rPr>
        <i/>
        <vertAlign val="subscript"/>
        <sz val="10"/>
        <rFont val="Arial"/>
        <family val="2"/>
        <charset val="238"/>
      </rPr>
      <t xml:space="preserve">BA </t>
    </r>
    <r>
      <rPr>
        <i/>
        <sz val="10"/>
        <rFont val="Arial"/>
        <family val="2"/>
        <charset val="238"/>
      </rPr>
      <t>- II/III</t>
    </r>
  </si>
  <si>
    <t>Hrubá Borša-ORAG Golfinvest a.s.</t>
  </si>
  <si>
    <t>Horný Chotár-Salka-E.Urbanová, Želiezovce</t>
  </si>
  <si>
    <t>Horná Seč- ANTECO s.r.o.</t>
  </si>
  <si>
    <t>Gergeľová-Lúky-Luka Jozef, Nitra</t>
  </si>
  <si>
    <t>Gbely - Adamov - PD Gbely a.s.</t>
  </si>
  <si>
    <t>Gajary-SAZAN, s.r.o.</t>
  </si>
  <si>
    <t>Eliášovce-CENO s.r.o.</t>
  </si>
  <si>
    <t>Dunaj -SVP š.p., OZ Bratislava</t>
  </si>
  <si>
    <t>Ducové - Nové Lúky - ZAPA BETON SK s.r.o.</t>
  </si>
  <si>
    <t>Čierna Voda I-REKOS, s.r.o.</t>
  </si>
  <si>
    <t>Čečínska Potôň-IKRA s.r.o.</t>
  </si>
  <si>
    <t>Čečínska Potôň-GOBIO, s.r.o.</t>
  </si>
  <si>
    <t>Čečínska Potôň-BEL TRADE, spol. s r.o.</t>
  </si>
  <si>
    <t>Čakany-ZEDA Bratislava, s.r.o.</t>
  </si>
  <si>
    <t>Borský Peter-SAND, s.r.o.</t>
  </si>
  <si>
    <t>Borský Mikuláš-TK-SAND, s.r.o.</t>
  </si>
  <si>
    <t>Borský Mikuláš-Pieskovňa Záhorie s.r.o.</t>
  </si>
  <si>
    <t>Borovce-Betón Borovce, s.r.o., Borovce</t>
  </si>
  <si>
    <t>Boldog-Tibor Kvál, Senec</t>
  </si>
  <si>
    <t>Alekšince - Lahne, SEGNIS spol. s r.o.</t>
  </si>
  <si>
    <t>Ložiská nevyhradeného nerastu</t>
  </si>
  <si>
    <t>Vysoká pri Morave III.-časť A</t>
  </si>
  <si>
    <t xml:space="preserve">štrkopiesok </t>
  </si>
  <si>
    <t>Volkovce</t>
  </si>
  <si>
    <t>Veľký Grob a Veľký Grob I</t>
  </si>
  <si>
    <t>Šoporňa</t>
  </si>
  <si>
    <t>Okoč I.</t>
  </si>
  <si>
    <t>Okoč</t>
  </si>
  <si>
    <t>Hlohovec I.</t>
  </si>
  <si>
    <t>Dobývací priestor /Ložisko nevyhradeného nerastu</t>
  </si>
  <si>
    <t>Príloha č. 17BA - I/III</t>
  </si>
  <si>
    <t>Východná</t>
  </si>
  <si>
    <t>Vrútky Lipovec</t>
  </si>
  <si>
    <t>likvidácia</t>
  </si>
  <si>
    <t>Veľká nad Ipľom, Lúčky</t>
  </si>
  <si>
    <t>Veľká nad Ipľom, Farská lúka</t>
  </si>
  <si>
    <t>Veľká nad Ipľom</t>
  </si>
  <si>
    <t>Veličná</t>
  </si>
  <si>
    <t>Važec - Podkopy</t>
  </si>
  <si>
    <t>Uľanka - Harmančok</t>
  </si>
  <si>
    <t>Turany - Záblatie</t>
  </si>
  <si>
    <t>STATON s.r.o.</t>
  </si>
  <si>
    <t>Turany - Drevina</t>
  </si>
  <si>
    <t>CHYŽBET, s.r.o.</t>
  </si>
  <si>
    <t>Turany</t>
  </si>
  <si>
    <t>Šiatorská Bukovinka</t>
  </si>
  <si>
    <t>Sušany III</t>
  </si>
  <si>
    <t>Sučany II</t>
  </si>
  <si>
    <t>Sučany I</t>
  </si>
  <si>
    <t>Sučany - Malé Diele</t>
  </si>
  <si>
    <t>Stará Kremnička, Breziny</t>
  </si>
  <si>
    <t>Rapovce</t>
  </si>
  <si>
    <t>zlikvidované</t>
  </si>
  <si>
    <t>Panické Dravce</t>
  </si>
  <si>
    <t>Štrkopiesky ĽN</t>
  </si>
  <si>
    <t>Nitra nad Ipľom</t>
  </si>
  <si>
    <t>Fungáč</t>
  </si>
  <si>
    <t>Muľka - Trebeľovce</t>
  </si>
  <si>
    <t>Mučín</t>
  </si>
  <si>
    <t>Mikušovce</t>
  </si>
  <si>
    <t>Lisková</t>
  </si>
  <si>
    <t>Liptovský Ján</t>
  </si>
  <si>
    <t>Lipovany</t>
  </si>
  <si>
    <t>Krivá p/Horou</t>
  </si>
  <si>
    <t>Kiarov</t>
  </si>
  <si>
    <t>Kalonda</t>
  </si>
  <si>
    <t>Hrušov (pieskovňa)</t>
  </si>
  <si>
    <t>Horné Plachtince</t>
  </si>
  <si>
    <t>Holiša</t>
  </si>
  <si>
    <t>Čierny Balog Frúdličky</t>
  </si>
  <si>
    <t>Brezenec</t>
  </si>
  <si>
    <t>Blažovce</t>
  </si>
  <si>
    <t>zamestnanci v LNN Vrútky Lipovec</t>
  </si>
  <si>
    <t>Vrútky I. Lipovec</t>
  </si>
  <si>
    <t>Uľanka</t>
  </si>
  <si>
    <t>Sučany</t>
  </si>
  <si>
    <t>Palúdzka</t>
  </si>
  <si>
    <t>Kalinovo III. - Ceriny</t>
  </si>
  <si>
    <t>Horné Strháre</t>
  </si>
  <si>
    <r>
      <t xml:space="preserve">v obvode pôsobnosti Obvodného banského úradu </t>
    </r>
    <r>
      <rPr>
        <b/>
        <sz val="10"/>
        <rFont val="Arial"/>
        <family val="2"/>
        <charset val="238"/>
      </rPr>
      <t>Banská Bystrica</t>
    </r>
  </si>
  <si>
    <r>
      <t>Príloha č. 17</t>
    </r>
    <r>
      <rPr>
        <i/>
        <vertAlign val="subscript"/>
        <sz val="10"/>
        <rFont val="Arial"/>
        <family val="2"/>
        <charset val="238"/>
      </rPr>
      <t>BB</t>
    </r>
  </si>
  <si>
    <t>Sabinov - Poľný mlyn</t>
  </si>
  <si>
    <t xml:space="preserve">Krásny Brod </t>
  </si>
  <si>
    <t>Šarišské Michaľany-SVIP</t>
  </si>
  <si>
    <t>Milhosť</t>
  </si>
  <si>
    <t>Orkucany (Agromelio)</t>
  </si>
  <si>
    <t>Orkucany (SVIP od 2009)</t>
  </si>
  <si>
    <t>Biel - Viničný vrch</t>
  </si>
  <si>
    <t>Drienovec (od r.2004)</t>
  </si>
  <si>
    <t>Kráľovský Chlmec-Ungvári</t>
  </si>
  <si>
    <t>Ražňany -S.F.BOUW</t>
  </si>
  <si>
    <t>Strážske</t>
  </si>
  <si>
    <t>Svätuše - Čikoška II.-ZPS</t>
  </si>
  <si>
    <t>Nemcovce</t>
  </si>
  <si>
    <t>Orkucany - Buchanec</t>
  </si>
  <si>
    <t>Kechnec</t>
  </si>
  <si>
    <t>Kraľovce</t>
  </si>
  <si>
    <t>Čaňa</t>
  </si>
  <si>
    <t>Beša</t>
  </si>
  <si>
    <r>
      <t xml:space="preserve">v obvode pôsobnosto Obvodného banského úradu </t>
    </r>
    <r>
      <rPr>
        <b/>
        <sz val="10"/>
        <rFont val="Arial"/>
        <family val="2"/>
        <charset val="238"/>
      </rPr>
      <t>Košice</t>
    </r>
  </si>
  <si>
    <r>
      <t>Príloha č. 17</t>
    </r>
    <r>
      <rPr>
        <i/>
        <vertAlign val="subscript"/>
        <sz val="10"/>
        <rFont val="Arial"/>
        <family val="2"/>
        <charset val="238"/>
      </rPr>
      <t>KE</t>
    </r>
  </si>
  <si>
    <t xml:space="preserve">Spolu DP + LNN </t>
  </si>
  <si>
    <t>(SESTAV, s.r.o. Ilava)</t>
  </si>
  <si>
    <t>Za Váhom, k.ú. Hloža Podhorie</t>
  </si>
  <si>
    <t>od r. 2009, (Ján Korbáš)</t>
  </si>
  <si>
    <t>Veľká Bytča, 3108/6 ...</t>
  </si>
  <si>
    <t>od r. 2009, (SDP, s.r.o. ZA)</t>
  </si>
  <si>
    <t xml:space="preserve">Veľká Bytča, 3108/9 </t>
  </si>
  <si>
    <t>D.A.L., s.r.o., Považský Chlmec</t>
  </si>
  <si>
    <t>Varín</t>
  </si>
  <si>
    <t>Sigoť, k.ú. Lednické Rovne</t>
  </si>
  <si>
    <t>od r. 2010 (Stavcest, s.r.o.)</t>
  </si>
  <si>
    <t>Rozvadze, KN C 397/2</t>
  </si>
  <si>
    <t>prerušené od 13.11.2012</t>
  </si>
  <si>
    <t>Rozvadze</t>
  </si>
  <si>
    <t>od r. 2009 (K.L.K., s.r.o. Kočovce)</t>
  </si>
  <si>
    <t>Rakoľuby, KN C 5289/1,2,3</t>
  </si>
  <si>
    <t>od 2009 (Kamenivo Slovakia, a.s.)</t>
  </si>
  <si>
    <t>Predmier ( p.č. 1119/27)</t>
  </si>
  <si>
    <t>od 2008 (Kamenivo Slovakia, a.s.)</t>
  </si>
  <si>
    <t>Predmier ( p.č. 1119/25,61,64)</t>
  </si>
  <si>
    <t>od.r. 2010 (Darja, spol. s r.o.)</t>
  </si>
  <si>
    <t>Prejta lok. Sihoť</t>
  </si>
  <si>
    <t>od r. 2006 (Doprastav, a.s. BA)</t>
  </si>
  <si>
    <t xml:space="preserve">Považská Teplá (p.č.1716, 1723) a           Považská Bystrica (p.č. 6121/48) </t>
  </si>
  <si>
    <t>od r. 2009 (Váhostav SK, a.s.)</t>
  </si>
  <si>
    <t>Považské Podhradie III.</t>
  </si>
  <si>
    <t>od r.2008 (Doprastav, a.s. BA)</t>
  </si>
  <si>
    <t>Považské Podhr. (p.č.769/29) Prúdy</t>
  </si>
  <si>
    <t>od r. 2008, doťažené (Váhostav)</t>
  </si>
  <si>
    <t>Považské Podhradie II.</t>
  </si>
  <si>
    <t>Považské Podhradie I.</t>
  </si>
  <si>
    <t>od r. 2006 (ZAPA beton SK)</t>
  </si>
  <si>
    <t xml:space="preserve">Považany </t>
  </si>
  <si>
    <t>v likvidácii (PD Považie)</t>
  </si>
  <si>
    <t>Považany</t>
  </si>
  <si>
    <t>od r. 2005 (Doprastav, a.s. BA)</t>
  </si>
  <si>
    <t>Plevník-Drienové (p.č.1708/1)</t>
  </si>
  <si>
    <t>odst. nánosov (Pov. Váhu)</t>
  </si>
  <si>
    <t>Piešťany-Udiča (vodné dielo)</t>
  </si>
  <si>
    <t>Piešťany-Hričov (vodné dielo)</t>
  </si>
  <si>
    <t>od r.2009 dod. Cembrex (bez org.)</t>
  </si>
  <si>
    <t>Orlové</t>
  </si>
  <si>
    <t>od r. 2013 (LIM plus,s.r.o.TN)</t>
  </si>
  <si>
    <t xml:space="preserve">Opatovce (okr. TN) JUH 1  </t>
  </si>
  <si>
    <t>dodáv. (LIM plus,s.r.o.TN)</t>
  </si>
  <si>
    <t xml:space="preserve">Opatová (okr. TN) Za kanálom </t>
  </si>
  <si>
    <t>(PD Podolie)</t>
  </si>
  <si>
    <t>Očkov</t>
  </si>
  <si>
    <t>prerušené od 13.11. 2012</t>
  </si>
  <si>
    <t>Nozdrkovce</t>
  </si>
  <si>
    <t>od r. 2006, neťažilo sa (po likvid.)</t>
  </si>
  <si>
    <t>Malá Bytča</t>
  </si>
  <si>
    <t>(Kamenivo Slovakia, a.s.)</t>
  </si>
  <si>
    <t>*Malá Bytča (DP)</t>
  </si>
  <si>
    <t xml:space="preserve"> dodávateľsky (Združ. urbárnikov)</t>
  </si>
  <si>
    <t>Krivosúd-Bodovka</t>
  </si>
  <si>
    <t>dodávat. Váhostav-Sk od r.2011</t>
  </si>
  <si>
    <t>Kotešová p.č. 1920/5 lok. Važina</t>
  </si>
  <si>
    <t>od r. 2006  zastavené konania</t>
  </si>
  <si>
    <t>Kotešová (p.č.1930/5, 6 ...) lok. Hlenky</t>
  </si>
  <si>
    <t>od r. 2006, vyťažené (Váhostav)</t>
  </si>
  <si>
    <t>Kotešová (p.č.1930/1)</t>
  </si>
  <si>
    <t>vyťažené (BEMES, s.r.o.)</t>
  </si>
  <si>
    <t>Kotešová  (p.č.1919/2)</t>
  </si>
  <si>
    <t>od r. 2006 likvidácia</t>
  </si>
  <si>
    <t>Kotešová (p.č.1909/18 ...)</t>
  </si>
  <si>
    <t>od r. 2006 lividácia od 2013</t>
  </si>
  <si>
    <t>Kotešová (p.č.1907/4, 5 ...)</t>
  </si>
  <si>
    <t>od r. 2005 (Obchod s paliv., s.r.o.)</t>
  </si>
  <si>
    <t>Kotešová (p.č.1904/2, 3)</t>
  </si>
  <si>
    <t>od r.2010 (Slov. štrkop.,s.r.o.)</t>
  </si>
  <si>
    <t>Kočovce lok. Važina, Západ a Sever</t>
  </si>
  <si>
    <t>(Urb. spol. Koč.) od 2011 zr.BO</t>
  </si>
  <si>
    <t xml:space="preserve">Kočovce </t>
  </si>
  <si>
    <t>Spol. bývalých urbárnikov Kľučové</t>
  </si>
  <si>
    <t>Kľúčové za Váhom, k.ú. Kľúčové</t>
  </si>
  <si>
    <t>(Spolok býv. urbárnikov)</t>
  </si>
  <si>
    <t>Chrenovec - Brusno</t>
  </si>
  <si>
    <t>od r. 2008 (ZEMPRA, s.r.o. Ilava)</t>
  </si>
  <si>
    <t>Horovce - Sihoť</t>
  </si>
  <si>
    <t>od r. 2007 likvidácia do 2013</t>
  </si>
  <si>
    <t>Horný Hričov (p.č. 831/3)</t>
  </si>
  <si>
    <t>od r. 2011 likvidácia do 2016</t>
  </si>
  <si>
    <t>Hliník n/Váhom II. (lok. Sihoť)</t>
  </si>
  <si>
    <t>Hliník n/Váhom I. (lok. Sihoť)</t>
  </si>
  <si>
    <t>(Agrofarma spol. s r.o. Červ. kam.)</t>
  </si>
  <si>
    <t>Dulov, lok.Dolné Prúdy</t>
  </si>
  <si>
    <t>(KSR Kameňolomy SR, s.r.o. ZV)</t>
  </si>
  <si>
    <t>*Dubnica nad Váhom (DP)</t>
  </si>
  <si>
    <t>od  2005 (ÚTES, s.r.o. Dub.n.V.)</t>
  </si>
  <si>
    <t>Dubnica n/V -Pažiť</t>
  </si>
  <si>
    <t>od 10.2008 (v likvidácii od 2011)</t>
  </si>
  <si>
    <t>Bolešov - Objekt - 2</t>
  </si>
  <si>
    <t>*Beluša I. (DP)</t>
  </si>
  <si>
    <t xml:space="preserve"> od r. 2006 Holcim (Sl.) a.s.</t>
  </si>
  <si>
    <t>Beckov, p.č. 1794/62,66</t>
  </si>
  <si>
    <t>dodávateľsky 8 z. Holcim (Sl.) a.s.</t>
  </si>
  <si>
    <t>Beckov III.-Prúdiky</t>
  </si>
  <si>
    <t>dod. 10 z. (Kameňolomy, s.r.o.)</t>
  </si>
  <si>
    <t>Beckov II.-Zelená voda I.</t>
  </si>
  <si>
    <t>(K.L.K., s.r.o. Kočovce)</t>
  </si>
  <si>
    <t>Beckov - Kopané</t>
  </si>
  <si>
    <t>dodávateľsky 3 z. Holcim (Sl.) a.s.</t>
  </si>
  <si>
    <t>*Beckov I. (DP)</t>
  </si>
  <si>
    <t>*Dobývací priestor
Ložisko nevyhradeného nerastu</t>
  </si>
  <si>
    <r>
      <t>v obvode pôsobnosti Obvodného banského úradu</t>
    </r>
    <r>
      <rPr>
        <b/>
        <sz val="10"/>
        <rFont val="Arial"/>
        <family val="2"/>
        <charset val="238"/>
      </rPr>
      <t xml:space="preserve"> Prievidza</t>
    </r>
  </si>
  <si>
    <r>
      <t>Príloha č. 17</t>
    </r>
    <r>
      <rPr>
        <i/>
        <vertAlign val="subscript"/>
        <sz val="10"/>
        <rFont val="Arial"/>
        <family val="2"/>
        <charset val="238"/>
      </rPr>
      <t>PD</t>
    </r>
  </si>
  <si>
    <t>RIVERSAND a.s. Bratislava</t>
  </si>
  <si>
    <t>Veľká Lomnica I              LNN</t>
  </si>
  <si>
    <t>Ing. Jozef Babej-B GAS</t>
  </si>
  <si>
    <t>Levoča-Baláš I                 LNN</t>
  </si>
  <si>
    <t>Chrumex, s.r.o. Lenka</t>
  </si>
  <si>
    <t>Abovce-Pasienky             LNN</t>
  </si>
  <si>
    <t>Vlkyňa                            LNN</t>
  </si>
  <si>
    <t>Starňa-Pikonta                 LNN</t>
  </si>
  <si>
    <t>Nižné Ružbachy               LNN</t>
  </si>
  <si>
    <t>Gerlachov-Kozúbok           LNN</t>
  </si>
  <si>
    <t>Veľká Lomnica-rybníky      LNN</t>
  </si>
  <si>
    <t>Veľká Lomnica                 LNN</t>
  </si>
  <si>
    <t>St.Ľubovňa-Pod Štokom    LNN</t>
  </si>
  <si>
    <t>Rudňany-odkalisko           LNN</t>
  </si>
  <si>
    <t>Agócs Alexander</t>
  </si>
  <si>
    <t>Gortva                             LNN</t>
  </si>
  <si>
    <t>Agrostav Poprad</t>
  </si>
  <si>
    <t>Strážky                           LNN</t>
  </si>
  <si>
    <t>PD Gerlachov</t>
  </si>
  <si>
    <t>Gerlachov - Juh                LNN</t>
  </si>
  <si>
    <t>Matrix SNV</t>
  </si>
  <si>
    <t>Levoča-Baláš                   LNN</t>
  </si>
  <si>
    <t>Batizovce II                      LNN</t>
  </si>
  <si>
    <t>Štrkopiesky Batizovce</t>
  </si>
  <si>
    <t>CRH (Slovensko) a.s. Rohožník</t>
  </si>
  <si>
    <t>Plaveč I                           DP</t>
  </si>
  <si>
    <t>Batizovce I                       DP</t>
  </si>
  <si>
    <t>Batizovce                         DP</t>
  </si>
  <si>
    <t>Dobývací priestor                       Ložisko nevyhradeného nerastu (názov)</t>
  </si>
  <si>
    <r>
      <t>Príloha č.17</t>
    </r>
    <r>
      <rPr>
        <i/>
        <vertAlign val="subscript"/>
        <sz val="10"/>
        <rFont val="Arial"/>
        <family val="2"/>
        <charset val="238"/>
      </rPr>
      <t>SNV</t>
    </r>
  </si>
  <si>
    <t>dodávateľsky</t>
  </si>
  <si>
    <t>Trenčianska Turná</t>
  </si>
  <si>
    <t>Preseľany</t>
  </si>
  <si>
    <t>;;</t>
  </si>
  <si>
    <r>
      <t>ťažba, ς=1,5 t/m</t>
    </r>
    <r>
      <rPr>
        <vertAlign val="superscript"/>
        <sz val="10"/>
        <rFont val="Arial"/>
        <family val="2"/>
        <charset val="238"/>
      </rPr>
      <t>3</t>
    </r>
  </si>
  <si>
    <t>Nitrianske Pravno</t>
  </si>
  <si>
    <t>neťažilo sa</t>
  </si>
  <si>
    <t>Ilava</t>
  </si>
  <si>
    <t>Dobývací priestor               Ložisko nevyhradeného nerastu (názov)</t>
  </si>
  <si>
    <r>
      <t xml:space="preserve">v obvode pôsobnosti Obvodného banského úradu </t>
    </r>
    <r>
      <rPr>
        <b/>
        <sz val="10"/>
        <rFont val="Arial"/>
        <family val="2"/>
        <charset val="238"/>
      </rPr>
      <t>Prievidza</t>
    </r>
  </si>
  <si>
    <r>
      <t>Príloha č. 18</t>
    </r>
    <r>
      <rPr>
        <i/>
        <vertAlign val="subscript"/>
        <sz val="10"/>
        <rFont val="Arial"/>
        <family val="2"/>
        <charset val="238"/>
      </rPr>
      <t>PD</t>
    </r>
  </si>
  <si>
    <t>Dobývanie tehliarskej suroviny a počet zamestnancov pri dobývaní</t>
  </si>
  <si>
    <t>Spolu DP</t>
  </si>
  <si>
    <t>ς=1,8</t>
  </si>
  <si>
    <t>Drienov</t>
  </si>
  <si>
    <t>ς=1,7-1,95</t>
  </si>
  <si>
    <t>Tisinec</t>
  </si>
  <si>
    <t>zabezpečenie</t>
  </si>
  <si>
    <t>Sabinov</t>
  </si>
  <si>
    <t>Močarmany</t>
  </si>
  <si>
    <t>ς=1,86</t>
  </si>
  <si>
    <t>Čemerné</t>
  </si>
  <si>
    <t>ς=1,85</t>
  </si>
  <si>
    <t>Bystré</t>
  </si>
  <si>
    <r>
      <t xml:space="preserve">v obvode pôsobnosti Obvodného banského úradu </t>
    </r>
    <r>
      <rPr>
        <b/>
        <sz val="10"/>
        <rFont val="Arial"/>
        <family val="2"/>
        <charset val="238"/>
      </rPr>
      <t>Košice</t>
    </r>
  </si>
  <si>
    <r>
      <t>Príloha č. 18</t>
    </r>
    <r>
      <rPr>
        <i/>
        <vertAlign val="subscript"/>
        <sz val="10"/>
        <rFont val="Arial"/>
        <family val="2"/>
        <charset val="238"/>
      </rPr>
      <t>KE</t>
    </r>
  </si>
  <si>
    <t>tehliarska surovina</t>
  </si>
  <si>
    <t>LNN Pezinok</t>
  </si>
  <si>
    <t>ťažba prerušená</t>
  </si>
  <si>
    <t>LNN Malá nad Hronom</t>
  </si>
  <si>
    <t>LNN Gbely</t>
  </si>
  <si>
    <t>stav zabezpečenia</t>
  </si>
  <si>
    <t>LNN Dubník - Bakoš</t>
  </si>
  <si>
    <t xml:space="preserve">DP Zlaté Moravce II. </t>
  </si>
  <si>
    <t>DP Pezinok I.</t>
  </si>
  <si>
    <t>prerušená činnosť</t>
  </si>
  <si>
    <t>DP Myjava I.</t>
  </si>
  <si>
    <t>DP Machulince I.</t>
  </si>
  <si>
    <t>DP Gbely I.</t>
  </si>
  <si>
    <t>stav likvidácie</t>
  </si>
  <si>
    <t>DP Devínska Nová Ves II.</t>
  </si>
  <si>
    <t>DP Borský Jur I.</t>
  </si>
  <si>
    <t>DP Borský Jur</t>
  </si>
  <si>
    <t>DP Boleráz</t>
  </si>
  <si>
    <t>Dobývací priestor                  Ložisko nevyhradeného nerastu (názov)</t>
  </si>
  <si>
    <r>
      <t xml:space="preserve">v pôsobnosti Obvodného banského úradu </t>
    </r>
    <r>
      <rPr>
        <b/>
        <sz val="10"/>
        <rFont val="Arial"/>
        <family val="2"/>
        <charset val="238"/>
      </rPr>
      <t>Bratislava</t>
    </r>
  </si>
  <si>
    <r>
      <t>Príloha č. 18</t>
    </r>
    <r>
      <rPr>
        <i/>
        <vertAlign val="subscript"/>
        <sz val="10"/>
        <rFont val="Arial"/>
        <family val="2"/>
        <charset val="238"/>
      </rPr>
      <t>BA</t>
    </r>
  </si>
  <si>
    <t xml:space="preserve"> </t>
  </si>
  <si>
    <t>organizácia zanikla</t>
  </si>
  <si>
    <t xml:space="preserve"> - </t>
  </si>
  <si>
    <t>Maštinec</t>
  </si>
  <si>
    <t>Ložisko nevyhradeného nerastu (názov)</t>
  </si>
  <si>
    <t>Zvolen</t>
  </si>
  <si>
    <t>Zelené</t>
  </si>
  <si>
    <t>Vidiná</t>
  </si>
  <si>
    <t>Ružomberok</t>
  </si>
  <si>
    <t>plán zabezpečenia</t>
  </si>
  <si>
    <t>Poltár VI.</t>
  </si>
  <si>
    <t>Poltár  II.</t>
  </si>
  <si>
    <t>zásoby odpísané, DP zrušený</t>
  </si>
  <si>
    <t>Ondrašová</t>
  </si>
  <si>
    <t>Martin</t>
  </si>
  <si>
    <t>Fabianka</t>
  </si>
  <si>
    <t>Lučenec II.</t>
  </si>
  <si>
    <t>bez  zásob</t>
  </si>
  <si>
    <t>Lučenec I.</t>
  </si>
  <si>
    <t>DP zrušený</t>
  </si>
  <si>
    <t>Kalinovo</t>
  </si>
  <si>
    <r>
      <t>Príloha č. 18</t>
    </r>
    <r>
      <rPr>
        <i/>
        <vertAlign val="subscript"/>
        <sz val="10"/>
        <rFont val="Arial"/>
        <family val="2"/>
        <charset val="238"/>
      </rPr>
      <t>BB</t>
    </r>
  </si>
  <si>
    <t>Spišské Vlachy</t>
  </si>
  <si>
    <t>Nová Ľubovňa</t>
  </si>
  <si>
    <t>Spišské Podhradie</t>
  </si>
  <si>
    <t>Smižany</t>
  </si>
  <si>
    <t>Mokrá Lúka I.</t>
  </si>
  <si>
    <t>Tornaľa</t>
  </si>
  <si>
    <t>Behynce</t>
  </si>
  <si>
    <t>Dobývací priestor Ložisko nevyhradeného nerastu (názov)</t>
  </si>
  <si>
    <r>
      <t>Príloha č.18</t>
    </r>
    <r>
      <rPr>
        <i/>
        <vertAlign val="subscript"/>
        <sz val="10"/>
        <rFont val="Arial"/>
        <family val="2"/>
        <charset val="238"/>
      </rPr>
      <t>SNV</t>
    </r>
  </si>
  <si>
    <t xml:space="preserve">vápenec-výroba vápna </t>
  </si>
  <si>
    <t>sialit. surov.- slieň</t>
  </si>
  <si>
    <t>Sološnica I.</t>
  </si>
  <si>
    <t>sialit. surov. - slieň</t>
  </si>
  <si>
    <t>Rohožník IV.</t>
  </si>
  <si>
    <t>Pohranice</t>
  </si>
  <si>
    <t>64.35</t>
  </si>
  <si>
    <t>PODBRANČ I.</t>
  </si>
  <si>
    <t>Plavecké Podhradie</t>
  </si>
  <si>
    <t>Jablonica</t>
  </si>
  <si>
    <t>Dechtice</t>
  </si>
  <si>
    <t>Cajla</t>
  </si>
  <si>
    <t>Borinka-Prepadlé</t>
  </si>
  <si>
    <t xml:space="preserve">Príloha č. 19BA </t>
  </si>
  <si>
    <t>Dobývanie vápencov a cementárskych surovín a počet zamestnancov pri dobývaní</t>
  </si>
  <si>
    <t xml:space="preserve">ς=2,6  </t>
  </si>
  <si>
    <t>Ladce II.</t>
  </si>
  <si>
    <t xml:space="preserve">ς=2,2  </t>
  </si>
  <si>
    <t xml:space="preserve">Dobývací priestor </t>
  </si>
  <si>
    <t>Príloha č. 19PD</t>
  </si>
  <si>
    <t>2,61 vápenec</t>
  </si>
  <si>
    <t>Demjata</t>
  </si>
  <si>
    <t>vápenec ς=2,6</t>
  </si>
  <si>
    <t>Drienovec</t>
  </si>
  <si>
    <t>plán zabezp. ς=1,7-2,15</t>
  </si>
  <si>
    <t>Skrabské</t>
  </si>
  <si>
    <r>
      <t>sialit. Íl  1,86 t/m</t>
    </r>
    <r>
      <rPr>
        <sz val="10"/>
        <rFont val="Arial"/>
        <charset val="238"/>
      </rPr>
      <t>³</t>
    </r>
  </si>
  <si>
    <t>Dvorníky</t>
  </si>
  <si>
    <t>Dobývací priestor          Ložisko nevyhradeného nerastu (názov)</t>
  </si>
  <si>
    <r>
      <t>Príloha č. 19</t>
    </r>
    <r>
      <rPr>
        <vertAlign val="subscript"/>
        <sz val="10"/>
        <rFont val="Arial"/>
        <family val="2"/>
        <charset val="238"/>
      </rPr>
      <t>KE</t>
    </r>
  </si>
  <si>
    <t>preklasifikovanie zásob - stavebný kameň a dekoračný kameň</t>
  </si>
  <si>
    <t>Ružiná</t>
  </si>
  <si>
    <r>
      <t>Príloha č. 19</t>
    </r>
    <r>
      <rPr>
        <vertAlign val="subscript"/>
        <sz val="10"/>
        <rFont val="Arial"/>
        <family val="2"/>
        <charset val="238"/>
      </rPr>
      <t>BB</t>
    </r>
  </si>
  <si>
    <t>Selce</t>
  </si>
  <si>
    <r>
      <t>Príloha č.20</t>
    </r>
    <r>
      <rPr>
        <i/>
        <vertAlign val="subscript"/>
        <sz val="10"/>
        <rFont val="Arial"/>
        <family val="2"/>
        <charset val="238"/>
      </rPr>
      <t>BB</t>
    </r>
  </si>
  <si>
    <t>Dobývanie vápencov pre špeciálne účely a počet zamestnancov pri dobývaní</t>
  </si>
  <si>
    <t>zamestnanci sú evidovaní v prílohe č. 19</t>
  </si>
  <si>
    <r>
      <t>Príloha č. 20</t>
    </r>
    <r>
      <rPr>
        <i/>
        <vertAlign val="subscript"/>
        <sz val="10"/>
        <rFont val="Arial"/>
        <family val="2"/>
        <charset val="238"/>
      </rPr>
      <t>BA</t>
    </r>
  </si>
  <si>
    <t>ς = 2,6</t>
  </si>
  <si>
    <t xml:space="preserve">Trenčianske Mitice I. </t>
  </si>
  <si>
    <t>vápenec ostatný</t>
  </si>
  <si>
    <t xml:space="preserve">Stráňavy Polom </t>
  </si>
  <si>
    <t>viď. stavebný kameň</t>
  </si>
  <si>
    <t>Nové Mesto nad Váhom</t>
  </si>
  <si>
    <t>od dec.2009</t>
  </si>
  <si>
    <t xml:space="preserve">Lietavská Lúčka </t>
  </si>
  <si>
    <t>ς = 2,74</t>
  </si>
  <si>
    <t xml:space="preserve">Lietavská Svinná </t>
  </si>
  <si>
    <r>
      <rPr>
        <sz val="10"/>
        <rFont val="Calibri"/>
        <family val="2"/>
        <charset val="238"/>
      </rPr>
      <t>ρ</t>
    </r>
    <r>
      <rPr>
        <sz val="10"/>
        <rFont val="Arial"/>
        <family val="2"/>
        <charset val="238"/>
      </rPr>
      <t xml:space="preserve"> = 2,69</t>
    </r>
  </si>
  <si>
    <t>Dobývací priestor              Ložisko nevyhradeného nerastu (názov)</t>
  </si>
  <si>
    <r>
      <t xml:space="preserve">v obvode pôsobnosti bvodného banského úradu </t>
    </r>
    <r>
      <rPr>
        <b/>
        <sz val="10"/>
        <rFont val="Arial"/>
        <family val="2"/>
        <charset val="238"/>
      </rPr>
      <t>Prievidza</t>
    </r>
  </si>
  <si>
    <r>
      <t>Príloha č. 20</t>
    </r>
    <r>
      <rPr>
        <i/>
        <vertAlign val="subscript"/>
        <sz val="10"/>
        <rFont val="Arial"/>
        <family val="2"/>
        <charset val="238"/>
      </rPr>
      <t>PD</t>
    </r>
  </si>
  <si>
    <t>ς=2,67</t>
  </si>
  <si>
    <t>Oreské</t>
  </si>
  <si>
    <t>ς=2,61</t>
  </si>
  <si>
    <t>Ladmovce II.</t>
  </si>
  <si>
    <t>mletie váp.  ς=2,69</t>
  </si>
  <si>
    <t>viď. s.kameň</t>
  </si>
  <si>
    <r>
      <t>Príloha č. 20</t>
    </r>
    <r>
      <rPr>
        <i/>
        <vertAlign val="subscript"/>
        <sz val="10"/>
        <rFont val="Arial"/>
        <family val="2"/>
        <charset val="238"/>
      </rPr>
      <t>KE</t>
    </r>
  </si>
  <si>
    <t>Calmit Tisovec</t>
  </si>
  <si>
    <t>Tisovec</t>
  </si>
  <si>
    <t>Carmeuse Slovakia</t>
  </si>
  <si>
    <t>Slavec</t>
  </si>
  <si>
    <t>Calmit Margecany</t>
  </si>
  <si>
    <t>Jaklovce</t>
  </si>
  <si>
    <t xml:space="preserve">Dobývací priestor                                        Ložisko nevyhradeného nerastu (názov) </t>
  </si>
  <si>
    <r>
      <t>Príloha č. 21</t>
    </r>
    <r>
      <rPr>
        <i/>
        <vertAlign val="subscript"/>
        <sz val="10"/>
        <rFont val="Arial"/>
        <family val="2"/>
        <charset val="238"/>
      </rPr>
      <t>SNV</t>
    </r>
  </si>
  <si>
    <t>Dobývanie vápencov vysokopercentných a počet zamestnancov pri dobývaní</t>
  </si>
  <si>
    <t>vápenec ς=2,62 - 2,69</t>
  </si>
  <si>
    <t>Včeláre</t>
  </si>
  <si>
    <t>Dobývací priestor       Ložisko nevyhradeného nerastu (názov)</t>
  </si>
  <si>
    <r>
      <t>Príloha č. 21</t>
    </r>
    <r>
      <rPr>
        <vertAlign val="subscript"/>
        <sz val="10"/>
        <rFont val="Arial"/>
        <family val="2"/>
        <charset val="238"/>
      </rPr>
      <t>KE</t>
    </r>
  </si>
  <si>
    <t>Rohožník III</t>
  </si>
  <si>
    <t>Dobývací priestor   Ložisko nevyhradeného nerastu (názov)</t>
  </si>
  <si>
    <r>
      <t>Príloha č. 21</t>
    </r>
    <r>
      <rPr>
        <i/>
        <vertAlign val="subscript"/>
        <sz val="10"/>
        <rFont val="Arial"/>
        <family val="2"/>
        <charset val="238"/>
      </rPr>
      <t>BA</t>
    </r>
  </si>
  <si>
    <t>Spolu  DP + LNN</t>
  </si>
  <si>
    <t>dekor. kameň-činnosť prerušená</t>
  </si>
  <si>
    <t>CHLÚ Mýtne Ludany-Šikloš</t>
  </si>
  <si>
    <t>zliev. a skl. piesky</t>
  </si>
  <si>
    <t>Šaštín</t>
  </si>
  <si>
    <t>zliev. piesky</t>
  </si>
  <si>
    <t>Šajdíkove Humence</t>
  </si>
  <si>
    <t>dekor. kameň</t>
  </si>
  <si>
    <t>Levice III.- Zlatý Onyx</t>
  </si>
  <si>
    <t>Chtelnica</t>
  </si>
  <si>
    <t>sklárske a zliev. piesky</t>
  </si>
  <si>
    <t>Borský Peter</t>
  </si>
  <si>
    <t>Bažantnica - SAZAN</t>
  </si>
  <si>
    <t xml:space="preserve">Dobývací priestor                                         (názov) </t>
  </si>
  <si>
    <r>
      <t>Príloha č. 22</t>
    </r>
    <r>
      <rPr>
        <i/>
        <vertAlign val="subscript"/>
        <sz val="10"/>
        <rFont val="Arial"/>
        <family val="2"/>
        <charset val="238"/>
      </rPr>
      <t>BA</t>
    </r>
  </si>
  <si>
    <t>Dobývanie ostatných surovín a počet zamestnancov pri dobývaní</t>
  </si>
  <si>
    <t xml:space="preserve">Spolu </t>
  </si>
  <si>
    <t>alginit</t>
  </si>
  <si>
    <t>Pinciná</t>
  </si>
  <si>
    <t>diatomit</t>
  </si>
  <si>
    <t>dekoračný kameň</t>
  </si>
  <si>
    <t>keramické íly</t>
  </si>
  <si>
    <t>Tomášovce</t>
  </si>
  <si>
    <t>Dúbravica</t>
  </si>
  <si>
    <t>bent. Íly (bez DP)</t>
  </si>
  <si>
    <t>Kopernica II</t>
  </si>
  <si>
    <t>bentonit</t>
  </si>
  <si>
    <t>Lieskovec</t>
  </si>
  <si>
    <t>Stará Halíč</t>
  </si>
  <si>
    <t>Stará Kremnička III</t>
  </si>
  <si>
    <t>bentonit ENERGOGAS</t>
  </si>
  <si>
    <t>Stará Kremnička II.</t>
  </si>
  <si>
    <t>Stará Kremnička</t>
  </si>
  <si>
    <t>Močiar</t>
  </si>
  <si>
    <t>bentonit REGOS s.r.o.</t>
  </si>
  <si>
    <t>Lutila II</t>
  </si>
  <si>
    <t>Lutila I</t>
  </si>
  <si>
    <t>Lutila</t>
  </si>
  <si>
    <t>Ludrová</t>
  </si>
  <si>
    <t xml:space="preserve">perlit </t>
  </si>
  <si>
    <t>Lehôtka pod Brehmi</t>
  </si>
  <si>
    <t>Kopernica V</t>
  </si>
  <si>
    <t>Kopernica IV</t>
  </si>
  <si>
    <t>Kopernica III</t>
  </si>
  <si>
    <t>žiaruvzdorné íly</t>
  </si>
  <si>
    <t>Kalinovo IV</t>
  </si>
  <si>
    <t>perlit, plán zabezp.</t>
  </si>
  <si>
    <t>Hliník nad Hronom I</t>
  </si>
  <si>
    <t>kaolín</t>
  </si>
  <si>
    <t>Poltár V. - Petrovec</t>
  </si>
  <si>
    <t>Poltár IV. H Prievrana</t>
  </si>
  <si>
    <t>Točnica I</t>
  </si>
  <si>
    <t>Pondelok</t>
  </si>
  <si>
    <t>Gregorova Vieska</t>
  </si>
  <si>
    <t>Dolná Ves</t>
  </si>
  <si>
    <t>"pucolány" GEOVIN</t>
  </si>
  <si>
    <t>Bartošova Lehôtka</t>
  </si>
  <si>
    <t>Bartošova Lehôtka II</t>
  </si>
  <si>
    <t>zeolit</t>
  </si>
  <si>
    <t>Bartošova Lehôtka I</t>
  </si>
  <si>
    <t>Banská Štiavnica I</t>
  </si>
  <si>
    <t>Dobývací priestor           Ložisko nevyhradeného nerastu (názov)</t>
  </si>
  <si>
    <r>
      <t>Príloha č. 22</t>
    </r>
    <r>
      <rPr>
        <i/>
        <vertAlign val="subscript"/>
        <sz val="10"/>
        <rFont val="Arial"/>
        <family val="2"/>
        <charset val="238"/>
      </rPr>
      <t>BB</t>
    </r>
  </si>
  <si>
    <t>bez DP Červenica</t>
  </si>
  <si>
    <r>
      <t xml:space="preserve">drahý opál,1ct </t>
    </r>
    <r>
      <rPr>
        <sz val="10"/>
        <rFont val="Arial"/>
        <family val="2"/>
        <charset val="238"/>
      </rPr>
      <t>═</t>
    </r>
    <r>
      <rPr>
        <sz val="10"/>
        <rFont val="Arial"/>
        <family val="2"/>
        <charset val="238"/>
      </rPr>
      <t xml:space="preserve"> 0,2 g</t>
    </r>
  </si>
  <si>
    <t>606,7 ct</t>
  </si>
  <si>
    <t>91,5 ct</t>
  </si>
  <si>
    <t>2,80 ct</t>
  </si>
  <si>
    <t>tuf ς=1,5</t>
  </si>
  <si>
    <t>Veľká Tŕňa</t>
  </si>
  <si>
    <t>váp. 2,7</t>
  </si>
  <si>
    <t>Žarnov</t>
  </si>
  <si>
    <t>íly ς=2,01</t>
  </si>
  <si>
    <t>Šemša</t>
  </si>
  <si>
    <t>živec ς=2,567</t>
  </si>
  <si>
    <t>Rudník II</t>
  </si>
  <si>
    <t>Tufit ς=1,92</t>
  </si>
  <si>
    <t>Trnava pri Laborci</t>
  </si>
  <si>
    <r>
      <t>Bentonit 1,5t/m</t>
    </r>
    <r>
      <rPr>
        <sz val="10"/>
        <rFont val="Arial"/>
        <family val="2"/>
        <charset val="238"/>
      </rPr>
      <t>³</t>
    </r>
  </si>
  <si>
    <t>Brezina I</t>
  </si>
  <si>
    <t>Keramický íl  ς=2,0</t>
  </si>
  <si>
    <t>Ťahanovce</t>
  </si>
  <si>
    <t>Kaolín ς=2,15</t>
  </si>
  <si>
    <t>Rudník</t>
  </si>
  <si>
    <t>Keramický íl ς=1,96</t>
  </si>
  <si>
    <t>Pozdišovce</t>
  </si>
  <si>
    <t>Zeolit ς=1,9</t>
  </si>
  <si>
    <t>Nižný Hrabovec</t>
  </si>
  <si>
    <t>Bentonit ς=1,67</t>
  </si>
  <si>
    <t>Michaľany</t>
  </si>
  <si>
    <t>Zeolit ς= 1,8</t>
  </si>
  <si>
    <t>Majerovce</t>
  </si>
  <si>
    <t>Zeolit 139-1,91</t>
  </si>
  <si>
    <t>Kučín</t>
  </si>
  <si>
    <t>Bentonit  ς=1,65</t>
  </si>
  <si>
    <t>Brezina</t>
  </si>
  <si>
    <t>Dobývací priestor                Ložisko nevyhradeného nerastu (názov)</t>
  </si>
  <si>
    <r>
      <t>Príloha č. 22</t>
    </r>
    <r>
      <rPr>
        <i/>
        <vertAlign val="subscript"/>
        <sz val="10"/>
        <rFont val="Arial"/>
        <family val="2"/>
        <charset val="238"/>
      </rPr>
      <t>KE</t>
    </r>
  </si>
  <si>
    <t>"  - Počet pracovníkov je uvedený pri ťažbe vápencov pre špeciálne účely</t>
  </si>
  <si>
    <t>*  ­ Počet pracovníkov je uvedený pri Malých Kršteňanoch</t>
  </si>
  <si>
    <t>dolomit pre st.účely</t>
  </si>
  <si>
    <t>dolomit pre hutníc.</t>
  </si>
  <si>
    <t>dolomit pre sklárne</t>
  </si>
  <si>
    <t>Malé Krštenany I.</t>
  </si>
  <si>
    <t>Malé Krštenany</t>
  </si>
  <si>
    <t>Lietavská Svinná</t>
  </si>
  <si>
    <r>
      <t>Príloha č. 22</t>
    </r>
    <r>
      <rPr>
        <i/>
        <vertAlign val="subscript"/>
        <sz val="10"/>
        <rFont val="Arial"/>
        <family val="2"/>
        <charset val="238"/>
      </rPr>
      <t>PD</t>
    </r>
  </si>
  <si>
    <t>Povrch spolu  (kt)</t>
  </si>
  <si>
    <t>Podzemie spolu  (kt)</t>
  </si>
  <si>
    <t>traventín</t>
  </si>
  <si>
    <t>Vyšné Ružbachy</t>
  </si>
  <si>
    <t>kremeň</t>
  </si>
  <si>
    <t>Švedlár</t>
  </si>
  <si>
    <t>sadrovec</t>
  </si>
  <si>
    <t>Spišská Nová Ves I</t>
  </si>
  <si>
    <t>sadrovec - podzemie</t>
  </si>
  <si>
    <t>Spišská Nová Ves</t>
  </si>
  <si>
    <t>Spiské Podhradie I</t>
  </si>
  <si>
    <t>mramor</t>
  </si>
  <si>
    <t>Silická Brezová I</t>
  </si>
  <si>
    <t>baryt - podzemie</t>
  </si>
  <si>
    <t>mastenec - podzemie</t>
  </si>
  <si>
    <t>Mútnik</t>
  </si>
  <si>
    <t>brucit</t>
  </si>
  <si>
    <t>Gemerská Poloma</t>
  </si>
  <si>
    <t>Gemerská Hôrka</t>
  </si>
  <si>
    <t>serpentinit</t>
  </si>
  <si>
    <t xml:space="preserve">Dobšiná I              </t>
  </si>
  <si>
    <r>
      <t>Príloha č.22</t>
    </r>
    <r>
      <rPr>
        <i/>
        <vertAlign val="subscript"/>
        <sz val="9"/>
        <rFont val="Arial"/>
        <family val="2"/>
        <charset val="238"/>
      </rPr>
      <t>SNV</t>
    </r>
  </si>
  <si>
    <t>ložísk nerastov</t>
  </si>
  <si>
    <t>K 31.12.2016 obvodné banské úrady evidovali celkom</t>
  </si>
  <si>
    <r>
      <t xml:space="preserve">                     DP </t>
    </r>
    <r>
      <rPr>
        <sz val="10"/>
        <rFont val="Arial"/>
        <family val="2"/>
        <charset val="238"/>
      </rPr>
      <t>= dobývací priestor v určených chránených ložiskových územiach</t>
    </r>
  </si>
  <si>
    <r>
      <t xml:space="preserve">Poznámka:    </t>
    </r>
    <r>
      <rPr>
        <b/>
        <sz val="10"/>
        <rFont val="Arial"/>
        <family val="2"/>
        <charset val="238"/>
      </rPr>
      <t xml:space="preserve">CHLÚ </t>
    </r>
    <r>
      <rPr>
        <sz val="10"/>
        <rFont val="Arial"/>
        <family val="2"/>
        <charset val="238"/>
      </rPr>
      <t>= chránené ložiskové územie bez určeného dobývacieho priestoru</t>
    </r>
  </si>
  <si>
    <t xml:space="preserve">Celkom                 </t>
  </si>
  <si>
    <t xml:space="preserve">Nerudy                </t>
  </si>
  <si>
    <t xml:space="preserve">Rudy a magnezit   </t>
  </si>
  <si>
    <t xml:space="preserve">Ropa a zemný plyn  </t>
  </si>
  <si>
    <t xml:space="preserve">Uhlie                     </t>
  </si>
  <si>
    <t>ostatné</t>
  </si>
  <si>
    <t>tehliarske suroviny</t>
  </si>
  <si>
    <t>štrkopiesky a piesky</t>
  </si>
  <si>
    <t>stavebný kameň</t>
  </si>
  <si>
    <t>s ochranou (CHLÚ)</t>
  </si>
  <si>
    <t>s určeným DP</t>
  </si>
  <si>
    <t>z toho</t>
  </si>
  <si>
    <t xml:space="preserve">          z toho                     </t>
  </si>
  <si>
    <r>
      <t xml:space="preserve"> </t>
    </r>
    <r>
      <rPr>
        <b/>
        <sz val="10"/>
        <rFont val="Arial"/>
        <family val="2"/>
        <charset val="238"/>
      </rPr>
      <t xml:space="preserve">Ložiská nevyhradených nerastov </t>
    </r>
    <r>
      <rPr>
        <sz val="10"/>
        <rFont val="Arial"/>
        <family val="2"/>
        <charset val="238"/>
      </rPr>
      <t xml:space="preserve">           </t>
    </r>
  </si>
  <si>
    <r>
      <t xml:space="preserve"> Výhradné ložiská             </t>
    </r>
    <r>
      <rPr>
        <b/>
        <i/>
        <sz val="10"/>
        <rFont val="Arial"/>
        <family val="2"/>
        <charset val="238"/>
      </rPr>
      <t xml:space="preserve"> </t>
    </r>
  </si>
  <si>
    <t>Príloha č. 23</t>
  </si>
  <si>
    <t>Prehľad ložísk nerastov k 31. 12. 2016</t>
  </si>
  <si>
    <t>*) Napr. geologický prieskum, sprístupňovanie jaskýň a pod.</t>
  </si>
  <si>
    <t>OBÚ SNV</t>
  </si>
  <si>
    <t>OBÚ PD</t>
  </si>
  <si>
    <t>OBÚ KE</t>
  </si>
  <si>
    <t>OBÚ BB</t>
  </si>
  <si>
    <t>OBÚ BA</t>
  </si>
  <si>
    <t xml:space="preserve">HBÚ  </t>
  </si>
  <si>
    <t>Prierezové</t>
  </si>
  <si>
    <t>Iné *</t>
  </si>
  <si>
    <t>Vápenec</t>
  </si>
  <si>
    <t>Štrkopiesky   a piesky</t>
  </si>
  <si>
    <t>Ropa a zemný plyn</t>
  </si>
  <si>
    <t>Uhlie</t>
  </si>
  <si>
    <t>Orgány                hlavného dozoru</t>
  </si>
  <si>
    <t>Príloha č. 24 - I</t>
  </si>
  <si>
    <t>Počet vybraných správnych úkonov vykonaných ogánmi hlavného dozoru</t>
  </si>
  <si>
    <t>Úkony vo vťahu k EÚ a medzinárodným organizáciám</t>
  </si>
  <si>
    <t>Úkony ekonomického úseku vo vzťahu k štátnemu rozpočtu</t>
  </si>
  <si>
    <t>Výberové konania</t>
  </si>
  <si>
    <t>Úkony vo veci výkonu práce vo verejnom záujme</t>
  </si>
  <si>
    <t>Úkony vo veci štátnozamestnaneckého pomeru</t>
  </si>
  <si>
    <t>HBÚ</t>
  </si>
  <si>
    <t>Príloha č. 24 - II</t>
  </si>
  <si>
    <t>Iné správne úkony orgánov hlavného dozoru</t>
  </si>
  <si>
    <t>HBÚ Banská Štiavnica</t>
  </si>
  <si>
    <t>OBÚ Spišská Nová Ves</t>
  </si>
  <si>
    <t>OBÚ Prievidza</t>
  </si>
  <si>
    <t>OBÚ Košice</t>
  </si>
  <si>
    <t>OBÚ Bratislava</t>
  </si>
  <si>
    <t>OBÚ Banská Bystrica</t>
  </si>
  <si>
    <t>Iné*</t>
  </si>
  <si>
    <t>Tehliarske        suroviny</t>
  </si>
  <si>
    <t>Štrkopiesky           a piesky</t>
  </si>
  <si>
    <t>Stavebný              kameň</t>
  </si>
  <si>
    <t>Ropa a                zemný plyn</t>
  </si>
  <si>
    <t xml:space="preserve">OBÚ </t>
  </si>
  <si>
    <t>Počet inšpekčných dní</t>
  </si>
  <si>
    <t>Počet inšpekcií</t>
  </si>
  <si>
    <t>Príloha č. 26</t>
  </si>
  <si>
    <t xml:space="preserve">Prehľad počtu inšpekcií podľa úradov a druhu dobývaného nerastu                                                                                           </t>
  </si>
  <si>
    <t xml:space="preserve">* Napr. geologický prieskum, sprístupňovanie jaskýň a pod., </t>
  </si>
  <si>
    <t>Spolu [€]</t>
  </si>
  <si>
    <t>Počet</t>
  </si>
  <si>
    <t>Blokové</t>
  </si>
  <si>
    <t>Zamestnancom</t>
  </si>
  <si>
    <t>Organizáciám</t>
  </si>
  <si>
    <t>Štrkopiesky     a piesky</t>
  </si>
  <si>
    <t>Uložené pokuty</t>
  </si>
  <si>
    <t>Príloha č. 27</t>
  </si>
  <si>
    <t xml:space="preserve">Uložené pokuty                                                                                                                                                                                              </t>
  </si>
  <si>
    <t>* - napr.: lomy, geologický prieskum a pod.</t>
  </si>
  <si>
    <t>Havárie</t>
  </si>
  <si>
    <t>Závažné pracovné úrazy</t>
  </si>
  <si>
    <t>povrchové prevádzky *</t>
  </si>
  <si>
    <t>na povrchu hlbinných baní</t>
  </si>
  <si>
    <t>Pracoviská</t>
  </si>
  <si>
    <t>Druh úrazu</t>
  </si>
  <si>
    <t>Príloha č. 28</t>
  </si>
  <si>
    <r>
      <t xml:space="preserve">Počet vyšetrovaných závažných pracovných úrazov a havárií                   </t>
    </r>
    <r>
      <rPr>
        <sz val="10"/>
        <rFont val="Arial"/>
        <family val="2"/>
        <charset val="238"/>
      </rPr>
      <t xml:space="preserve">        </t>
    </r>
  </si>
  <si>
    <t>**  -   táto definícia platíila od 01. 07. 2006 do 31.12.2011 (viď zákon č. 124/2006 Z. z.)</t>
  </si>
  <si>
    <t>* - napr.:  geologický prieskum,  banské stavby,  razenie tunelov a pod.</t>
  </si>
  <si>
    <t>CELKOM</t>
  </si>
  <si>
    <t>Iné dozorované organizácie*</t>
  </si>
  <si>
    <t>SPOLU
pri dobývaní</t>
  </si>
  <si>
    <t>ostatných nerastov</t>
  </si>
  <si>
    <t>vápencov</t>
  </si>
  <si>
    <t>tehliarskych surovín</t>
  </si>
  <si>
    <t>so skutočnou dĺžkou prac. neschopnosti        42 dní a viac</t>
  </si>
  <si>
    <t>s ťažkou ujmou             na zdraví</t>
  </si>
  <si>
    <t>smrteľné</t>
  </si>
  <si>
    <t>registrované</t>
  </si>
  <si>
    <t>nebezpečné udalosti            a závažné priemyselné havárie</t>
  </si>
  <si>
    <t>Pracovné úrazy</t>
  </si>
  <si>
    <t>Rok</t>
  </si>
  <si>
    <t>Pri dobývaní</t>
  </si>
  <si>
    <t>Príloha č. 29 - II (pokračovanie)</t>
  </si>
  <si>
    <t>štrkopieskov            a pieskov</t>
  </si>
  <si>
    <t>stavebného kameňa</t>
  </si>
  <si>
    <t>soli</t>
  </si>
  <si>
    <t>magnezitu</t>
  </si>
  <si>
    <t>ropy a zemného        plynu</t>
  </si>
  <si>
    <t>rúd</t>
  </si>
  <si>
    <t>uhlia</t>
  </si>
  <si>
    <t>so skutočnou dĺžkou prac. neschopnosti 42 dní a viac **</t>
  </si>
  <si>
    <t>s ťažkou ujmou            na zdraví</t>
  </si>
  <si>
    <t xml:space="preserve">Počet pracovných úrazov, nebezpečných udalostí a závažných priemyselných havárií                                                </t>
  </si>
  <si>
    <t>Príloha č. 29 - I</t>
  </si>
  <si>
    <t>* - VKŠ Novoveská Huta</t>
  </si>
  <si>
    <t>SPOLU</t>
  </si>
  <si>
    <t>iných nerastov*</t>
  </si>
  <si>
    <t>so skutočnou dĺžkou pracov. neschopnosti 42 dní a viac **</t>
  </si>
  <si>
    <t>s ťažkou ujmou         na zdraví</t>
  </si>
  <si>
    <t>nebezpečné udalosti           a závažné priemyselné havárie</t>
  </si>
  <si>
    <t>Počet pracovných úrazov, nebezpečných udalostí a závažných priemyselných havárií                                                        na povrchu a v podzemí hlbinných baní</t>
  </si>
  <si>
    <t>Príloha č. 30</t>
  </si>
  <si>
    <t>*    -  táto definícia platí od 01. 07. 2006 (viď zákon č. 124/2006 Z. z.)</t>
  </si>
  <si>
    <t>Iné zdroje</t>
  </si>
  <si>
    <t>XI.</t>
  </si>
  <si>
    <t>Ľudia, zvieratá a prírodné živly</t>
  </si>
  <si>
    <t>X.</t>
  </si>
  <si>
    <t>Elektrina</t>
  </si>
  <si>
    <t>IX.</t>
  </si>
  <si>
    <t>Kotly, nádoby a vedenia (potrubie) pod tlakom</t>
  </si>
  <si>
    <t>VIII.</t>
  </si>
  <si>
    <t xml:space="preserve">Priemyselné škodliviny, horúce látky a predmety, oheň a výbušniny </t>
  </si>
  <si>
    <t>VII.</t>
  </si>
  <si>
    <t>Náradie, nástroje, ručne ovládané strojčeky a prístroje</t>
  </si>
  <si>
    <t>VI.</t>
  </si>
  <si>
    <t>Materiál, bremená, predmety</t>
  </si>
  <si>
    <t>V.</t>
  </si>
  <si>
    <t xml:space="preserve">Pracovné, príp. cestné dopravné priestory ako zdroje pádu osôb </t>
  </si>
  <si>
    <t>IV.</t>
  </si>
  <si>
    <t>Stroje - hasiace, pomocné, obrábacie a pracovné</t>
  </si>
  <si>
    <t>III.</t>
  </si>
  <si>
    <t>Zdvíhadlá a dopravníky, zdvíhacie a dopravné pomôcky</t>
  </si>
  <si>
    <t>II.</t>
  </si>
  <si>
    <t>Dopravné prostriedky</t>
  </si>
  <si>
    <t>I.</t>
  </si>
  <si>
    <t>so skutočnou dĺžkou prac. neschopnosti viac ako 42 dní **</t>
  </si>
  <si>
    <t>s ťažkou ujmou na zdraví *</t>
  </si>
  <si>
    <t>Celkový počet registrovaných pracovných úrazov</t>
  </si>
  <si>
    <t>Zdroje</t>
  </si>
  <si>
    <t xml:space="preserve">Pracovné úrazy podľa zdrojov                                                                                                                                                                            </t>
  </si>
  <si>
    <t>Príloha č.31 - I./II.</t>
  </si>
  <si>
    <t>*** -  SPÚ- určenie príčin  je v štádiu vyšetrovania</t>
  </si>
  <si>
    <t>Nezistené príčiny ***</t>
  </si>
  <si>
    <t>14.</t>
  </si>
  <si>
    <t>Ohrozenie zvieratami a prírodnými živlami</t>
  </si>
  <si>
    <t>13.</t>
  </si>
  <si>
    <t>Nedostatky osobných predpokladov na riadny pracovný výkon (chýbajúce telesné predpoklady, zmysl. nedostatky nepriaznivé osobné vlastnosti a okamžité psychofyziologické stavy) a iné riziká</t>
  </si>
  <si>
    <t>12.</t>
  </si>
  <si>
    <t>Ohrozenie inými osobami (odvedenie pozornosti pri práci - žarty, hádky, a iné nesprávne a nebezpečné konanie</t>
  </si>
  <si>
    <t>11.</t>
  </si>
  <si>
    <t>Nepoužívanie (nesprávne používanie) predpísaných pridelených osobných ochranných pomôcok (prístrojov)</t>
  </si>
  <si>
    <t>10.</t>
  </si>
  <si>
    <t>Odstránenie alebo nepoužívanie predpísaných bezpečnostných zariadení a ochranných opatrení</t>
  </si>
  <si>
    <t>9.</t>
  </si>
  <si>
    <t>Používanie nebezpečných postupov alebo spôsobov práce vrátane konania bez oprávnenia, proti príkazu, zákazu alebo pokynov, zotrvávanie v ohrozenom priestore</t>
  </si>
  <si>
    <t>8.</t>
  </si>
  <si>
    <t>Neoboznámenosť s podmienkami bezpečnej práce a nedostatok potrebnej kvalifikácie (teor.vedomosti,šikovnosti)</t>
  </si>
  <si>
    <t>7.</t>
  </si>
  <si>
    <t>Nesprávna organizácia práce</t>
  </si>
  <si>
    <t>6.</t>
  </si>
  <si>
    <t>Nedostatky v osvetlení a viditeľnosti, nepriaznivé vplyvy hluku, otrasov a škodlivého ovzdušia na pracovisku</t>
  </si>
  <si>
    <t>5.</t>
  </si>
  <si>
    <t>Nepriaznivý stav alebo chybné usporiadania pracoviska, príp. komunikácie (aj keď je pracovisko zdrojom úrazu)</t>
  </si>
  <si>
    <t>4.</t>
  </si>
  <si>
    <t>Chýbajúce (nepridelené), nedostatočné alebo nevhodné osobné pracovné prostriedky</t>
  </si>
  <si>
    <t>3.</t>
  </si>
  <si>
    <t>Chýbajúce alebo nedostatočné ochranné zariadenie alebo zabezpečenie</t>
  </si>
  <si>
    <t>2.</t>
  </si>
  <si>
    <t>Chybný alebo nepriaznivý stav zdroja úrazu</t>
  </si>
  <si>
    <t>1.</t>
  </si>
  <si>
    <t>so skutočnou dĺžkou pracovnej neschopnosti viac ako 42 dní **</t>
  </si>
  <si>
    <t>Príčina</t>
  </si>
  <si>
    <t>Pracovné úrazy podľa príčin</t>
  </si>
  <si>
    <t>Príloha č. 31 - II./II. (pokračovanie)</t>
  </si>
  <si>
    <t>*) počet úrazov na 100 zamestnancov</t>
  </si>
  <si>
    <t>Ukazovateľ úrazovosti *</t>
  </si>
  <si>
    <t>Počet registrovaných pracovných úrazov</t>
  </si>
  <si>
    <t>Počet všetkých zamestnancov</t>
  </si>
  <si>
    <t>Počet dozorovaných prevádzok</t>
  </si>
  <si>
    <t>Počet dozorovaných organizácií</t>
  </si>
  <si>
    <t>SNV</t>
  </si>
  <si>
    <t>PD</t>
  </si>
  <si>
    <t>KE</t>
  </si>
  <si>
    <t>BB</t>
  </si>
  <si>
    <t>BA</t>
  </si>
  <si>
    <t>Položka</t>
  </si>
  <si>
    <t>Štatistika sledovania úrazovosti a preventívnej činnosti vo vzťahu ku Stratégii BOZP</t>
  </si>
  <si>
    <t>Príloha č. 32a</t>
  </si>
  <si>
    <t>Iné (intoxikácia)</t>
  </si>
  <si>
    <t>Z hluku</t>
  </si>
  <si>
    <t>Zo zaprášenia pľúc</t>
  </si>
  <si>
    <t>Z jednostranného zaťaženia</t>
  </si>
  <si>
    <t>Z vibrácií, vazoneuróza</t>
  </si>
  <si>
    <t>Priznané choroby z povolania</t>
  </si>
  <si>
    <t>Priznané choroby z povolania pri ťažbe nerastov a ich úprave</t>
  </si>
  <si>
    <t>Príloha č. 32</t>
  </si>
  <si>
    <t xml:space="preserve">PPLS Jelšava </t>
  </si>
  <si>
    <t>SMZ Jelšava</t>
  </si>
  <si>
    <t>ZBZS Lubeník</t>
  </si>
  <si>
    <t>ZBZS Baňa Čáry</t>
  </si>
  <si>
    <t>ZBZS Baňa Handlová</t>
  </si>
  <si>
    <t>ZBZS Baňa Cigeľ</t>
  </si>
  <si>
    <t xml:space="preserve">ZBZS Baňa Nováky     </t>
  </si>
  <si>
    <t>HBZS Prievidza</t>
  </si>
  <si>
    <t xml:space="preserve">ks </t>
  </si>
  <si>
    <t xml:space="preserve">ks  </t>
  </si>
  <si>
    <t>ks</t>
  </si>
  <si>
    <r>
      <t>Pohlcovače CO</t>
    </r>
    <r>
      <rPr>
        <vertAlign val="sub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 BG 4</t>
    </r>
  </si>
  <si>
    <t>Kyslíkové fľaše 2l 200 bar G3/4</t>
  </si>
  <si>
    <t>Kyslíkové fľaše 2l 200 bar M24x2</t>
  </si>
  <si>
    <t>Kyslíkové fľaše 2l 150</t>
  </si>
  <si>
    <t>Nosiče rezerv BG 4</t>
  </si>
  <si>
    <t>Čatárske brašne</t>
  </si>
  <si>
    <t>Trident</t>
  </si>
  <si>
    <t>Masky Dräger PN</t>
  </si>
  <si>
    <t>Masky FPS 7000 RP</t>
  </si>
  <si>
    <t>Masky CM 4,CM 5</t>
  </si>
  <si>
    <t>Dräger RZ 25</t>
  </si>
  <si>
    <t>Dräger IT 6100</t>
  </si>
  <si>
    <t>Multihelp III, IV</t>
  </si>
  <si>
    <t>PT - 60 Dräger</t>
  </si>
  <si>
    <t>Respinex - Spireta</t>
  </si>
  <si>
    <t>KPT - D</t>
  </si>
  <si>
    <t>Oxylátor</t>
  </si>
  <si>
    <t>Saturn Oxy</t>
  </si>
  <si>
    <t>Dräger BG 4 plus</t>
  </si>
  <si>
    <t>Saturn S5, Saturn S7</t>
  </si>
  <si>
    <t>Zariadenie</t>
  </si>
  <si>
    <t>Záchranárske telefóny</t>
  </si>
  <si>
    <t>Kyslíkové ihly pod masku</t>
  </si>
  <si>
    <t>Príslušenstvo</t>
  </si>
  <si>
    <t>Meracie skrinky</t>
  </si>
  <si>
    <t>kyslíkové kompresory</t>
  </si>
  <si>
    <t>Oživovacie prístroje</t>
  </si>
  <si>
    <t>Dýchacie prístroje</t>
  </si>
  <si>
    <t>Vybavenie banských záchranných staníc</t>
  </si>
  <si>
    <t>v pôsobnosti HBZS - Prievidza</t>
  </si>
  <si>
    <t>Vybavenie banských záchranných staníc záchranárskou technikou</t>
  </si>
  <si>
    <t>Príloha č. 33</t>
  </si>
  <si>
    <t xml:space="preserve">                                                                     </t>
  </si>
  <si>
    <r>
      <t>*5 - Záchranárské telefóny (vysielačky):</t>
    </r>
    <r>
      <rPr>
        <sz val="10"/>
        <rFont val="Arial"/>
        <family val="2"/>
        <charset val="238"/>
      </rPr>
      <t xml:space="preserve"> typ Motorola, Buddy Phone</t>
    </r>
  </si>
  <si>
    <r>
      <t xml:space="preserve">*4 - V príslušenstve sú vedené: </t>
    </r>
    <r>
      <rPr>
        <sz val="10"/>
        <rFont val="Arial"/>
        <family val="2"/>
        <charset val="238"/>
      </rPr>
      <t>masky, kyslíkové fľaše, vzduchové fľaše, pohlcovače</t>
    </r>
  </si>
  <si>
    <t xml:space="preserve">                                                  Spirostest 100, skúšobná hlava, prietokomery LD 524, TESTER S 01</t>
  </si>
  <si>
    <r>
      <t xml:space="preserve">*3 - Meracie skrinky:          </t>
    </r>
    <r>
      <rPr>
        <sz val="10"/>
        <rFont val="Arial"/>
        <family val="2"/>
        <charset val="238"/>
      </rPr>
      <t xml:space="preserve">MEDI - 51 018, vzduchová meracia stolica, kyslíková meracia stolica, AERO - test, PA - 80 test, </t>
    </r>
  </si>
  <si>
    <r>
      <t xml:space="preserve">*2 - Oživovacie prístroje:   </t>
    </r>
    <r>
      <rPr>
        <sz val="10"/>
        <rFont val="Arial"/>
        <family val="2"/>
        <charset val="238"/>
      </rPr>
      <t>Saturn OXY, Saturn OXY Komfort, Spireta, Multihelp I, Multihelp III, Multihelp IV.</t>
    </r>
  </si>
  <si>
    <t xml:space="preserve">PVP - Meta 10 l, Meta 2x10 l, DDP 3001, SCUBAPRO 15 l </t>
  </si>
  <si>
    <t>Saturn - S2, S5, S7, PA - 80/1 - 1800, PA - 80/2 - 2400, SPIROMATIC 90 QS,</t>
  </si>
  <si>
    <t>vzduchové:</t>
  </si>
  <si>
    <t xml:space="preserve">Dräger BG - 174 </t>
  </si>
  <si>
    <t xml:space="preserve">kyslíkové: </t>
  </si>
  <si>
    <t>*1 - Dýchacie prístroje:</t>
  </si>
  <si>
    <t>POZNÁMKA:</t>
  </si>
  <si>
    <t>ZPS = Zberné plynové stredisko</t>
  </si>
  <si>
    <t>TJ  Bánovce</t>
  </si>
  <si>
    <t>ZPS  Moravany</t>
  </si>
  <si>
    <t>ZPS  Senné</t>
  </si>
  <si>
    <t>ZPS Trebišov</t>
  </si>
  <si>
    <t>ZPS  Ptrukša II</t>
  </si>
  <si>
    <t>ZBZS  Východ</t>
  </si>
  <si>
    <t>ZPS  Závod prieskum</t>
  </si>
  <si>
    <t>ZBZS  Západ</t>
  </si>
  <si>
    <t>HBZS  Malacky</t>
  </si>
  <si>
    <t xml:space="preserve">ks    </t>
  </si>
  <si>
    <t>závod</t>
  </si>
  <si>
    <t>*5</t>
  </si>
  <si>
    <t>*4</t>
  </si>
  <si>
    <t>*3</t>
  </si>
  <si>
    <t>*2</t>
  </si>
  <si>
    <t>*1</t>
  </si>
  <si>
    <t>staníc</t>
  </si>
  <si>
    <t>záchranných</t>
  </si>
  <si>
    <t>Vybavenie banských</t>
  </si>
  <si>
    <t>Dištančné vymedzovacie vložky</t>
  </si>
  <si>
    <t>v pôsobnosti HBZS Malacky</t>
  </si>
  <si>
    <t xml:space="preserve">Vybavenie banských záchranných staníc a zberných plynových stredísk dýchacou, oživovacou a spojovacou technikou </t>
  </si>
  <si>
    <t>Príloha č. 34</t>
  </si>
  <si>
    <t xml:space="preserve">Iné zásahy na povrchu                </t>
  </si>
  <si>
    <t>Likvidácia úniku plynu zo sondy, potrubia</t>
  </si>
  <si>
    <t xml:space="preserve">Likvidácia tlak. prejavu                 </t>
  </si>
  <si>
    <t xml:space="preserve">Ekologická havária                     </t>
  </si>
  <si>
    <t xml:space="preserve">Exogénny oheň na povrchu         </t>
  </si>
  <si>
    <t xml:space="preserve">Erupcia alebo výron plynu           </t>
  </si>
  <si>
    <t xml:space="preserve">HBZS Malacky                            </t>
  </si>
  <si>
    <t xml:space="preserve">Iné zásahy v bani                       </t>
  </si>
  <si>
    <t xml:space="preserve">Zásahy záchranárov - lezcov         </t>
  </si>
  <si>
    <t>Exogénny požiar ohrozujúci baňu</t>
  </si>
  <si>
    <t xml:space="preserve">Exogénny požiar na povrchu       </t>
  </si>
  <si>
    <t>Prieval hornín a zvodn. hornín</t>
  </si>
  <si>
    <t xml:space="preserve">Erupcia a výron plynu                               </t>
  </si>
  <si>
    <t>Zával</t>
  </si>
  <si>
    <t>trhacie práce veľkého rozsahu</t>
  </si>
  <si>
    <t>Nedýchateľné prostredie</t>
  </si>
  <si>
    <t xml:space="preserve">od otvoreného ohňa  </t>
  </si>
  <si>
    <t xml:space="preserve">od elektrického zariadenia </t>
  </si>
  <si>
    <t xml:space="preserve">od strojného zariadenia      </t>
  </si>
  <si>
    <t>Exogénny požiar</t>
  </si>
  <si>
    <t xml:space="preserve">Endogénny požiar a zápary uhlia    </t>
  </si>
  <si>
    <t xml:space="preserve">Výbuch plynu a prachu                     </t>
  </si>
  <si>
    <r>
      <t xml:space="preserve">HBZS Prievidza  </t>
    </r>
    <r>
      <rPr>
        <sz val="10"/>
        <rFont val="Arial"/>
        <family val="2"/>
        <charset val="238"/>
      </rPr>
      <t xml:space="preserve">                                                  </t>
    </r>
  </si>
  <si>
    <t>Trvanie zásahu (hod)</t>
  </si>
  <si>
    <t>Počet zásahov</t>
  </si>
  <si>
    <t>Druh havárie, príčiny zásahu</t>
  </si>
  <si>
    <t>Príloha č.35</t>
  </si>
  <si>
    <t xml:space="preserve">Prehľad celkového počtu zásahov banskými záchranármi          </t>
  </si>
  <si>
    <t>nebol</t>
  </si>
  <si>
    <t>priamy zásah</t>
  </si>
  <si>
    <t>endogénny požiar</t>
  </si>
  <si>
    <t>chodba 212 207-05</t>
  </si>
  <si>
    <t>HBP, a.s., Baňa Handlová</t>
  </si>
  <si>
    <t>stenový porub 212 014-95</t>
  </si>
  <si>
    <t>4</t>
  </si>
  <si>
    <t>3</t>
  </si>
  <si>
    <t>obnova vetrania,                     vyprostenie techniky</t>
  </si>
  <si>
    <t>zával</t>
  </si>
  <si>
    <t>stenový porub 270 039-70</t>
  </si>
  <si>
    <t>HBP, a.s., Baňa Cigeľ</t>
  </si>
  <si>
    <t>poškodené potrubie - zastavenie vetrania</t>
  </si>
  <si>
    <t>chodba 212 103-05</t>
  </si>
  <si>
    <t>Práce pri zásahu</t>
  </si>
  <si>
    <t>Druh zásahu</t>
  </si>
  <si>
    <t>Dátum</t>
  </si>
  <si>
    <t>Miesto zásahu</t>
  </si>
  <si>
    <t>Organizácia</t>
  </si>
  <si>
    <t xml:space="preserve">Por. </t>
  </si>
  <si>
    <t>Obvod pôsobnosti HBZS Prievidza</t>
  </si>
  <si>
    <t>Sprejazdnenie ciest na stredisko a k sondám</t>
  </si>
  <si>
    <t>Popadané stromy po veternej smršti</t>
  </si>
  <si>
    <t>Zberné plynové stredisko Závod prieskum</t>
  </si>
  <si>
    <t>Likvidácia uniknutého oleja v boxe turbokompresora</t>
  </si>
  <si>
    <t>Poškodená hydraulická hadica turbokompresora</t>
  </si>
  <si>
    <t>CS PZZP Láb</t>
  </si>
  <si>
    <t>Likvidácia akumulátora, neutralizácia náhradného zdroja</t>
  </si>
  <si>
    <t>Výbuch akumulátora náhradného zdroja</t>
  </si>
  <si>
    <t xml:space="preserve">Zberné stredisko 3 Gajary </t>
  </si>
  <si>
    <t>Druh a príčina zásahu</t>
  </si>
  <si>
    <t>Obvod pôsobnosti HBZS Malacky</t>
  </si>
  <si>
    <t>Zásahy záchranárov s účasťou pohotovosti HBZS</t>
  </si>
  <si>
    <t>Príloha č. 36</t>
  </si>
  <si>
    <t>Iné</t>
  </si>
  <si>
    <t>Prehorenie plášťa</t>
  </si>
  <si>
    <t>Prehorenie hrádze</t>
  </si>
  <si>
    <t>Kontakt so starinami</t>
  </si>
  <si>
    <t>Pilier medzi chodbami</t>
  </si>
  <si>
    <t>V počve</t>
  </si>
  <si>
    <t>V nadvýlove v boku</t>
  </si>
  <si>
    <t>V nadvýlome v strope</t>
  </si>
  <si>
    <t>Chodby</t>
  </si>
  <si>
    <t>V komorovom porube</t>
  </si>
  <si>
    <t>Iné miesto steny</t>
  </si>
  <si>
    <t>V starinách steny</t>
  </si>
  <si>
    <t>Poruby</t>
  </si>
  <si>
    <t>Miesto vzniku záparu</t>
  </si>
  <si>
    <t>Baňa Nováky</t>
  </si>
  <si>
    <t>Baňa Handlová</t>
  </si>
  <si>
    <t>Baňa Dolina</t>
  </si>
  <si>
    <t>OBÚ - Bratislava</t>
  </si>
  <si>
    <t>OBÚ - Prievidza</t>
  </si>
  <si>
    <t>OBÚ - Banská Bystrica</t>
  </si>
  <si>
    <t>Uhoľné bane</t>
  </si>
  <si>
    <t>Počet zápar vzniknutých v roku 2014</t>
  </si>
  <si>
    <t>Príloha č. 37</t>
  </si>
  <si>
    <t>Prehľad počtu zápar podľa miesta vzniku</t>
  </si>
  <si>
    <t>Celkový počet dobývok</t>
  </si>
  <si>
    <t>iné</t>
  </si>
  <si>
    <t>dovrchné dobývanie s výztužou                       (* - bez výztuže)</t>
  </si>
  <si>
    <t>medziobzorové dobývanie na zával</t>
  </si>
  <si>
    <t>otvorená komora</t>
  </si>
  <si>
    <t>výstupkové dobývanie</t>
  </si>
  <si>
    <t>obzorové dobývanie na skládku</t>
  </si>
  <si>
    <t>Dobývky</t>
  </si>
  <si>
    <t>Príloha č. 39</t>
  </si>
  <si>
    <t>Počet dobývok</t>
  </si>
  <si>
    <t>Počet komorových pásových porubov</t>
  </si>
  <si>
    <t>nadstropom</t>
  </si>
  <si>
    <t>medzistropom</t>
  </si>
  <si>
    <t>v laviciach</t>
  </si>
  <si>
    <t>podľa dobývacej metódy</t>
  </si>
  <si>
    <t>mechanizované</t>
  </si>
  <si>
    <t>ručné</t>
  </si>
  <si>
    <t>podľa spôsobu dobývania</t>
  </si>
  <si>
    <t>komplexy</t>
  </si>
  <si>
    <t>hydraulické</t>
  </si>
  <si>
    <t>mechanické</t>
  </si>
  <si>
    <t>individuálne</t>
  </si>
  <si>
    <t>podľa spôsobu vystužovania</t>
  </si>
  <si>
    <t>Celkový počet stenových porubov</t>
  </si>
  <si>
    <t>Hornonitrianske bane Prievidza</t>
  </si>
  <si>
    <t>Stenové poruby</t>
  </si>
  <si>
    <t>Príloha č. 38</t>
  </si>
  <si>
    <t>Počet stenových porubov a ich rozmiestnenie</t>
  </si>
  <si>
    <t>[ks]</t>
  </si>
  <si>
    <t>Stabilné kompresory</t>
  </si>
  <si>
    <t xml:space="preserve">z toho  </t>
  </si>
  <si>
    <t>Hlavné ventilátory - spolu</t>
  </si>
  <si>
    <t>pomocné čerpadlá</t>
  </si>
  <si>
    <t>hlavné čerpadlá</t>
  </si>
  <si>
    <t>Čerpacie zariadenia - spolu</t>
  </si>
  <si>
    <t>Závesné lokomotívy</t>
  </si>
  <si>
    <t>akumulátorové</t>
  </si>
  <si>
    <t>dieselové</t>
  </si>
  <si>
    <t>trolejové</t>
  </si>
  <si>
    <t>Koľajové lokomotívy - spolu</t>
  </si>
  <si>
    <t>Bezkoľajové prepravníkové nakladače</t>
  </si>
  <si>
    <t>Dobývacie zariadenia, dobývacie komplexy</t>
  </si>
  <si>
    <t>raziace stroje</t>
  </si>
  <si>
    <t>raziace plošiny</t>
  </si>
  <si>
    <t>Stroje-razenie banských vertikálnych diel - spolu</t>
  </si>
  <si>
    <t>raziace komplexy</t>
  </si>
  <si>
    <t>vrtné plošiny</t>
  </si>
  <si>
    <t>vrtné vozy</t>
  </si>
  <si>
    <t>raziace kombajny</t>
  </si>
  <si>
    <t>Stroje-razenie horizontálnych banských diel - spolu</t>
  </si>
  <si>
    <t xml:space="preserve">1. </t>
  </si>
  <si>
    <t>Obvodný banský úrad</t>
  </si>
  <si>
    <t>Mj</t>
  </si>
  <si>
    <t>Strojné zariadenia podľa skupín činnosti</t>
  </si>
  <si>
    <t>Príloha č. 40</t>
  </si>
  <si>
    <t xml:space="preserve">Strojné zariadenia pri banskej činnosti v podzemí </t>
  </si>
  <si>
    <r>
      <t xml:space="preserve">                     - malé ťažné zariadenia s menovitou rýchlosťou do 3 m.s</t>
    </r>
    <r>
      <rPr>
        <vertAlign val="superscript"/>
        <sz val="10"/>
        <rFont val="Arial"/>
        <family val="2"/>
        <charset val="238"/>
      </rPr>
      <t>-1</t>
    </r>
  </si>
  <si>
    <r>
      <t>Poznámka:   - veľké ťažné zariadenia s menovitou rýchlosťou nad 3 m.s</t>
    </r>
    <r>
      <rPr>
        <vertAlign val="superscript"/>
        <sz val="10"/>
        <rFont val="Arial"/>
        <family val="2"/>
        <charset val="238"/>
      </rPr>
      <t>-1</t>
    </r>
  </si>
  <si>
    <t>podstavníkové</t>
  </si>
  <si>
    <t>skipové</t>
  </si>
  <si>
    <t>klietkové</t>
  </si>
  <si>
    <t xml:space="preserve">Ťažné zariadenia </t>
  </si>
  <si>
    <t>s trecím kotúčom</t>
  </si>
  <si>
    <t>dvojbubnové</t>
  </si>
  <si>
    <t>jednobubnové</t>
  </si>
  <si>
    <t>ťažné stroje</t>
  </si>
  <si>
    <t>viaclanové</t>
  </si>
  <si>
    <t>dvojlanové</t>
  </si>
  <si>
    <t>jednolanové</t>
  </si>
  <si>
    <t>na úrovni povrchu</t>
  </si>
  <si>
    <t>vo veži</t>
  </si>
  <si>
    <t>na jednosmerný prúd</t>
  </si>
  <si>
    <t>na striedavý prúd</t>
  </si>
  <si>
    <t>malé</t>
  </si>
  <si>
    <t>veľké</t>
  </si>
  <si>
    <t>Ťažné stroje - spolu</t>
  </si>
  <si>
    <t>OBÚ</t>
  </si>
  <si>
    <t>Ťažné stroje</t>
  </si>
  <si>
    <t>Príloha č. 41</t>
  </si>
  <si>
    <t>Činné ťažné zariadenia - ťažné stroje</t>
  </si>
  <si>
    <t>Spolu - odber výbušnín</t>
  </si>
  <si>
    <t>Zamietnuté žiadosti</t>
  </si>
  <si>
    <t>z toho spolu          s povolením trhacích alebo ohňostrojných prác</t>
  </si>
  <si>
    <t>Vydané</t>
  </si>
  <si>
    <t>Jednorázové povolenia</t>
  </si>
  <si>
    <t>Trvalé  povolenia</t>
  </si>
  <si>
    <t>Príloha č. 42</t>
  </si>
  <si>
    <t>Počet vydaných povolení na odber výbušnín</t>
  </si>
  <si>
    <t>Ostatná činnosť</t>
  </si>
  <si>
    <t>Činnosť vykonávaná banským spôsobom</t>
  </si>
  <si>
    <t>Banská činnosť</t>
  </si>
  <si>
    <t>Sťažnosti                                                                            na trhacie práce</t>
  </si>
  <si>
    <t>Trhacie a ohňostrojné práce                                         pri ktorých došlo k úrazu,                                               prípadne škodám</t>
  </si>
  <si>
    <t>Osobitné povolenia                                                         ohňostrojných prác</t>
  </si>
  <si>
    <t>Druh činnosti</t>
  </si>
  <si>
    <t>Vykonané odstrely</t>
  </si>
  <si>
    <t>Osobitné povolenia</t>
  </si>
  <si>
    <t>Osobitné povolenia                                                        trhacích prác malého rozsahu</t>
  </si>
  <si>
    <t>Trhacie práce veľkého rozsahu</t>
  </si>
  <si>
    <t>Príloha č. 43</t>
  </si>
  <si>
    <t>Povoľovanie a výkon trhacích a ohňostrojných prác (počet)</t>
  </si>
  <si>
    <t>Na povrchu</t>
  </si>
  <si>
    <t>Pod povrchom</t>
  </si>
  <si>
    <t>Prievidza</t>
  </si>
  <si>
    <t>Banská Bystrica</t>
  </si>
  <si>
    <t>Bratislava</t>
  </si>
  <si>
    <t>(tis. m)</t>
  </si>
  <si>
    <t>(tis. ks)</t>
  </si>
  <si>
    <t>(tis. kg)</t>
  </si>
  <si>
    <t>Zmeny</t>
  </si>
  <si>
    <t>Užívanie skladu</t>
  </si>
  <si>
    <t>Stavba skladu</t>
  </si>
  <si>
    <t>Umiestnenie skladu</t>
  </si>
  <si>
    <t>Bleskovice</t>
  </si>
  <si>
    <t>Rozbušky</t>
  </si>
  <si>
    <t>Trhaviny</t>
  </si>
  <si>
    <t>Počet vydaných povolení na</t>
  </si>
  <si>
    <t>Kapacita (obloženie)</t>
  </si>
  <si>
    <t>Počet skladov</t>
  </si>
  <si>
    <t>Umiestnenie skladov</t>
  </si>
  <si>
    <t>Príloha č. 44</t>
  </si>
  <si>
    <t>Sklady výbušnín - stav k 31. 12. 2016</t>
  </si>
  <si>
    <t>Výroba výbušnín</t>
  </si>
  <si>
    <t>Ohňostrojné práce</t>
  </si>
  <si>
    <t>Trhacie práce pri ostatnej činnosti</t>
  </si>
  <si>
    <t>Trhacie práce pri činnosti vykonávanej banským spôsobom</t>
  </si>
  <si>
    <t>Trhacie práce pri banskej činnosti</t>
  </si>
  <si>
    <t>Suma [EUR]</t>
  </si>
  <si>
    <t>Jednotlivcom</t>
  </si>
  <si>
    <t xml:space="preserve">Suma                [EUR] </t>
  </si>
  <si>
    <t>odňatých</t>
  </si>
  <si>
    <t>zadržaných</t>
  </si>
  <si>
    <t>Priestupkové konanie</t>
  </si>
  <si>
    <t>Pokuty v správnom konaní</t>
  </si>
  <si>
    <t>Blokové pokuty</t>
  </si>
  <si>
    <t>Počet oprávnení (osvedčení)</t>
  </si>
  <si>
    <t>Počet zastavených         pracovísk</t>
  </si>
  <si>
    <t>Príloha č. 45</t>
  </si>
  <si>
    <t>Dozorná činnosť v oblasti výbušnín</t>
  </si>
  <si>
    <t>Trhacie práce                            pri ostatnej činnosti</t>
  </si>
  <si>
    <t>Trhacie práce                            pri činnosti vykonávanej banským spôsobom</t>
  </si>
  <si>
    <t>Trhacie práce                           pri banskej činnosti</t>
  </si>
  <si>
    <t>[kg]</t>
  </si>
  <si>
    <t>[kg/ks]</t>
  </si>
  <si>
    <t>[bm]</t>
  </si>
  <si>
    <t>Ostatné výbušniny</t>
  </si>
  <si>
    <t>Pyrotechnické výrobky a výbušné predmety</t>
  </si>
  <si>
    <t>Ročná spotreba výbušnín</t>
  </si>
  <si>
    <t>Príloha č. 46</t>
  </si>
  <si>
    <t>Spotreba výbušnín</t>
  </si>
  <si>
    <t>Poznámka:  Č - činné odvaly,    N - nečinné odvaly</t>
  </si>
  <si>
    <t>N</t>
  </si>
  <si>
    <t>Č</t>
  </si>
  <si>
    <t>B</t>
  </si>
  <si>
    <t>SN</t>
  </si>
  <si>
    <t>VSK Eurotalc, s.r.o. Košice 
DP Gemerská Poloma</t>
  </si>
  <si>
    <t>CRH (Slovensko) a.s.  Gemerská Hôrka</t>
  </si>
  <si>
    <t>Calmit, s.r.o. Bratislava,            
závod Margecany</t>
  </si>
  <si>
    <t>Calmit, s.r.o. Bratislava,            
závod Tisovec</t>
  </si>
  <si>
    <t>Východoslov. Kameňolomy, a.s. Novoveská Huta</t>
  </si>
  <si>
    <t>Eurokameň, s.r.o. Sp. Podhradie I - Dreveník (výsypky)</t>
  </si>
  <si>
    <t>BAZALT PRODUCT s.r.o. Konrádovce</t>
  </si>
  <si>
    <t>KaS, a.s., Zlaté Moravce, Obyce</t>
  </si>
  <si>
    <t>KAMEŇOLOMY, s.r.o., N. M n/Váhom, Jablonica</t>
  </si>
  <si>
    <t>KAMEŇOLOMY, s.r.o., N. Mesto n/Váhom, Hubina</t>
  </si>
  <si>
    <t>CESTY NITRA, a.s., Nitra               Čierne Kľačany</t>
  </si>
  <si>
    <t>V.D.S., a. s., Bratislava 
Pohranice</t>
  </si>
  <si>
    <t>LB MINERALS, a.s.
LNN Drienovec</t>
  </si>
  <si>
    <t>Carmeuse Slovakia, s.r.o.,
DP Včeláre</t>
  </si>
  <si>
    <t>Zeocem, a. s., Bystré
DP Nižný Hrabovec</t>
  </si>
  <si>
    <r>
      <t>Ostatné</t>
    </r>
    <r>
      <rPr>
        <sz val="10"/>
        <rFont val="Arial"/>
        <family val="2"/>
        <charset val="238"/>
      </rPr>
      <t xml:space="preserve"> - pokračovanie</t>
    </r>
  </si>
  <si>
    <t xml:space="preserve">Príloha č. 47 - III/III </t>
  </si>
  <si>
    <t>Odvaly - pokračovanie</t>
  </si>
  <si>
    <t>Poznámka:  Č - činné odvaly,    N - nečinné odvaly, *údaje spoločné s BENTOKOP s.r.o. Kopernica</t>
  </si>
  <si>
    <t>LB MINERALS, a.s.,          
DP Rudník</t>
  </si>
  <si>
    <t>LB MINERALS, a.s. 
DP Rudník II</t>
  </si>
  <si>
    <t>LB MINERALS, a.s.,          
DP Michaľany</t>
  </si>
  <si>
    <t>LB MINERALS, a.s.,           
DP Ťahanovce</t>
  </si>
  <si>
    <t>vo výberovom konaní           
DP Trnava pri Laborci</t>
  </si>
  <si>
    <t>vo výberovom konaní           
DP Brezina</t>
  </si>
  <si>
    <t>vo výberovom konaní           
DP Pozdišovce</t>
  </si>
  <si>
    <t>Carmeuse Slovakia, s.r.o., 
DPTrebejov</t>
  </si>
  <si>
    <t>REGOS s.r.o. Lučenec (Stará Kremnička III)</t>
  </si>
  <si>
    <t>REGOS s.r.o. Lučenec (Stará Halič)</t>
  </si>
  <si>
    <t>B*</t>
  </si>
  <si>
    <t>BENOX s.r.o. Kopernica (Kopernica)</t>
  </si>
  <si>
    <t>Líška s.r.o. Podrečany (H. Tisovník)</t>
  </si>
  <si>
    <t>GEOtrans-LOMY s.r.o. Sása (Vígľaš)</t>
  </si>
  <si>
    <t>GEOtrans-LOMY s.r.o. Sása (Sása)</t>
  </si>
  <si>
    <t>SILICA s.r.o. B. Bystrica (Banská Štiavnica I)</t>
  </si>
  <si>
    <t>ENERGOGAZ a.s. Košice (Lutila)</t>
  </si>
  <si>
    <t>Sedlecký kaolín Slovensko s.r.o. Banská Bystrica (Bartošova Lehôtka I, KN C 498/15)</t>
  </si>
  <si>
    <t>Sedlecký kaolín Slovensko s.r.o. Banská Bystrica (Bartošova Lehôtka I)</t>
  </si>
  <si>
    <t>Ipeľské štrkopiesky s.r.o. (Veľká nad Ipľom)</t>
  </si>
  <si>
    <t xml:space="preserve"> (Pondelok)</t>
  </si>
  <si>
    <t>PK Doprastav a.s. Žilina (Badín - Bačov))</t>
  </si>
  <si>
    <t>PK Doprastav a.s. Žilina (Bulhary)</t>
  </si>
  <si>
    <t>EUROBASALT a.s., (Veľké Dravce)</t>
  </si>
  <si>
    <t>Kastel s.r.o. Lučenec (Fiľakovo)</t>
  </si>
  <si>
    <t>KSR-Kameňolomy SR s.r.o. Zvolen (Krnišov - Tepličky)</t>
  </si>
  <si>
    <t>BENTOKOP s.r.o. Kopernica (kopernica)</t>
  </si>
  <si>
    <t xml:space="preserve"> (Veľká nad Ipľom)</t>
  </si>
  <si>
    <t>M. Matuška-KAMENAPRODUKT (Zvolenská Slatina)</t>
  </si>
  <si>
    <t>Žiaromat Kalinovo (Kalinovo IV)</t>
  </si>
  <si>
    <t>Žiaromat Kalinovo (Ceriny)</t>
  </si>
  <si>
    <t>Žiaromat a.s.Kalinovo (Zlámanec)</t>
  </si>
  <si>
    <t>Štrkopisky ĽN s.r.o. Muľa (Holiša)</t>
  </si>
  <si>
    <r>
      <t>Ostatné</t>
    </r>
    <r>
      <rPr>
        <sz val="8"/>
        <rFont val="Arial"/>
        <family val="2"/>
        <charset val="238"/>
      </rPr>
      <t xml:space="preserve"> - pokračovanie</t>
    </r>
  </si>
  <si>
    <t xml:space="preserve">Príloha č. 47 - II/III </t>
  </si>
  <si>
    <t>KABE s.r.o. Banská Bystrica (H. Mičiná - Ťarbaška)</t>
  </si>
  <si>
    <t>STAVMEZ s.r.o. Zvolen (Badín I - Skalica)</t>
  </si>
  <si>
    <t>Ing. Peter Majer SARMAT, Kremnica (Bartošova Lehôtka)</t>
  </si>
  <si>
    <t>KOPEREKOMIN s.r.o. Kopernica</t>
  </si>
  <si>
    <t>LBK PERLIT s.r.o. L. p. Brehmi (Jastrabá)</t>
  </si>
  <si>
    <t>Cestné stavby Liptovský Mikuláš s.r.o. (Zuberec)</t>
  </si>
  <si>
    <t>GENES a.s. Hnúšťa (Hliník nad Hronom)</t>
  </si>
  <si>
    <t>GRAU s.r.o. Sliač (Poltár V - V. Petrovec)</t>
  </si>
  <si>
    <t>Kameňolomy CS, s.r.o. DP Jablonové</t>
  </si>
  <si>
    <t>Kameňolomy CS, s.r.o. DP Beluša</t>
  </si>
  <si>
    <t>CLL, a.s. - DP Lietavská Svinná</t>
  </si>
  <si>
    <t>Sl. Štrkopiesky, s.r.o., Kočovce Važiny,Západ</t>
  </si>
  <si>
    <t>X-Ray, s.r.o., DP Lietavská Lúčka</t>
  </si>
  <si>
    <t>Kamenta - Zdenko Ducky, DP Podhradie</t>
  </si>
  <si>
    <t>Kameňolomy, s.r.o. - DP - Rožnové Mitice</t>
  </si>
  <si>
    <t>Kameňolomy, s.r.o. - DP Čachtice</t>
  </si>
  <si>
    <t>V.D.S., a.s., DP Malé Kršteňany</t>
  </si>
  <si>
    <t>Tondach Slovensko, s.r.o., DP Nitrianske Pravno</t>
  </si>
  <si>
    <t>Holcim (Slovensko) - k.ú. Beckov (zelená voda)</t>
  </si>
  <si>
    <t>Dobývanie, s.r.o. DP Stráňavy - Polom</t>
  </si>
  <si>
    <t>Ostatné</t>
  </si>
  <si>
    <t>Genes, a. s., Hnúšťa Mútnik II (MUTNIK)</t>
  </si>
  <si>
    <t>Rudné bane</t>
  </si>
  <si>
    <t>uzavreté</t>
  </si>
  <si>
    <t>nezar.</t>
  </si>
  <si>
    <t>1,27852</t>
  </si>
  <si>
    <t>8807,003</t>
  </si>
  <si>
    <t>2379,575</t>
  </si>
  <si>
    <t xml:space="preserve">Baňa Cigeľ </t>
  </si>
  <si>
    <t>151,316</t>
  </si>
  <si>
    <t>1482,197</t>
  </si>
  <si>
    <t xml:space="preserve">Baňa Nováky </t>
  </si>
  <si>
    <t>8,693</t>
  </si>
  <si>
    <t>64,869</t>
  </si>
  <si>
    <t>554,941</t>
  </si>
  <si>
    <t xml:space="preserve">Bana Handlová </t>
  </si>
  <si>
    <t>kat. A / B</t>
  </si>
  <si>
    <r>
      <t>[tis. m</t>
    </r>
    <r>
      <rPr>
        <b/>
        <vertAlign val="superscript"/>
        <sz val="9"/>
        <rFont val="Arial"/>
        <family val="2"/>
        <charset val="238"/>
      </rPr>
      <t>3</t>
    </r>
    <r>
      <rPr>
        <b/>
        <sz val="9"/>
        <rFont val="Arial"/>
        <family val="2"/>
        <charset val="238"/>
      </rPr>
      <t>]</t>
    </r>
  </si>
  <si>
    <t>[ha]</t>
  </si>
  <si>
    <t>Úložisko</t>
  </si>
  <si>
    <t>Voľná kapacita</t>
  </si>
  <si>
    <t>Uložené množstvo</t>
  </si>
  <si>
    <t>Plošný záber</t>
  </si>
  <si>
    <t>Mimo dobývacieho priestoru</t>
  </si>
  <si>
    <t>V dobývacom priestore</t>
  </si>
  <si>
    <t>Prevádzka</t>
  </si>
  <si>
    <t>Banská prevádzka - závod</t>
  </si>
  <si>
    <t>Príloha č. 47 - I/III</t>
  </si>
  <si>
    <t>Odvaly</t>
  </si>
  <si>
    <t>Poznámka:  Č - činné odkaliská,  N - nečinné odkaliská</t>
  </si>
  <si>
    <t>DP Dubnica nad Váhom</t>
  </si>
  <si>
    <t>SESTAV, s.r.o., Ilava
DP Beluša I</t>
  </si>
  <si>
    <t>Sl.štrkopiesky, s.r.o.,  k.ú. Kočovce - Važiny</t>
  </si>
  <si>
    <t>Štrkopiesky, s.r.o.,             Batizovce</t>
  </si>
  <si>
    <t>Carmeuse Slovakia, s.r.o., Lom Gombasek</t>
  </si>
  <si>
    <t>Holcim (Slovensko) a.s.,                           Rohožník, prevádzka Orlov</t>
  </si>
  <si>
    <t>Lom Sokolec, s. r. o., Bzenica</t>
  </si>
  <si>
    <t>Bravur, s. r. o, Vrútky, Lipovec</t>
  </si>
  <si>
    <t>Eurovia a. s., Žilina,                Dubná Skala</t>
  </si>
  <si>
    <r>
      <t>Ostatné</t>
    </r>
    <r>
      <rPr>
        <sz val="10"/>
        <rFont val="Arial"/>
        <charset val="238"/>
      </rPr>
      <t xml:space="preserve"> - pokračovanie</t>
    </r>
  </si>
  <si>
    <t>Odkaliská - pokračovanie</t>
  </si>
  <si>
    <t>Príloha č. 48 - II/II</t>
  </si>
  <si>
    <t>Eurovia a. s., Žilina, Palúdzka</t>
  </si>
  <si>
    <t>Kamenivo Slovakia a.s. Bytča - Hrabové</t>
  </si>
  <si>
    <t>Holcim Slovakia, a.s.,        Rohožník</t>
  </si>
  <si>
    <t>Solivary Prešov</t>
  </si>
  <si>
    <t>A</t>
  </si>
  <si>
    <t>Meoptis a.s., Bratislava            
Baňa Bankov</t>
  </si>
  <si>
    <t>RIS, a.s. Sp.Nová Ves, Markušovce I</t>
  </si>
  <si>
    <t>Siderit s.r.o. Nižná Slaná</t>
  </si>
  <si>
    <t>Slovinky</t>
  </si>
  <si>
    <t>Pezinok - Rudné bane š.p.             Banská Bystrica</t>
  </si>
  <si>
    <t>Slovenská banská s.r.o.,      Hodruša - Hámre</t>
  </si>
  <si>
    <t>Kremnica</t>
  </si>
  <si>
    <t xml:space="preserve">Baňa Cigeľ  </t>
  </si>
  <si>
    <t>NAFTA a.s. DP Pozdišovce I - odkalisko Moravany</t>
  </si>
  <si>
    <t>NAFTA</t>
  </si>
  <si>
    <t>Úložisko
kat. A / B</t>
  </si>
  <si>
    <t>Plošný obsah              [ha]</t>
  </si>
  <si>
    <t>Príloha č. 48 - I/II</t>
  </si>
  <si>
    <t>Odkaliská</t>
  </si>
  <si>
    <t>Krnáč Oto - ARTEMIS, Svätý Peter</t>
  </si>
  <si>
    <t>Luka Jozef - LuBek, Nitra</t>
  </si>
  <si>
    <t xml:space="preserve">fyzické osoby </t>
  </si>
  <si>
    <t>ŽSD Slovakia, s.r.o., Bratislava</t>
  </si>
  <si>
    <t>VISIONARY FIELDS s.r.o., Bratislava</t>
  </si>
  <si>
    <t>VZB s.r.o., Šaľa</t>
  </si>
  <si>
    <t>VÁHOSTAV-SK, a.s., Bratislava</t>
  </si>
  <si>
    <t>Vladimír Dostál-zemní práce, autodoprava, s.r.o., Levice</t>
  </si>
  <si>
    <t>TOVO EU s.r.o., Nitra</t>
  </si>
  <si>
    <t>T&amp;B, s.r.o., Bratislava</t>
  </si>
  <si>
    <t>SLOVGEOTERM a.s., Bratislava</t>
  </si>
  <si>
    <t>ŠKOLSKÉ HOSPODÁRSTVO - BÚŠLAK, spol. s r.o., Veľké Dvorníky</t>
  </si>
  <si>
    <t>Štrkokpiesky GALANTA s.r.o., Galanta</t>
  </si>
  <si>
    <t>Stavební recyklace s.r.o., Sokolov</t>
  </si>
  <si>
    <t>Štrkovne Nitra s.r.o., Nitra</t>
  </si>
  <si>
    <t>STREAM SK s.r.o., Malacky</t>
  </si>
  <si>
    <t>STAVMEZ, s.r.o., Bratislava</t>
  </si>
  <si>
    <t>SK Kameňolomy s.r.o., Bratislava</t>
  </si>
  <si>
    <t>SKANSKA SK a.s., Bratislava</t>
  </si>
  <si>
    <t>Super tank, spol. s r.o., Hronské Kľačany</t>
  </si>
  <si>
    <t>REGOS Geo, s.r.o., Bratislava</t>
  </si>
  <si>
    <t>REGOS s.r.o., Bratislava</t>
  </si>
  <si>
    <t>RICORSO, s.r.o., Bratislava</t>
  </si>
  <si>
    <t>RIVERSAND a.s., Bratislava</t>
  </si>
  <si>
    <t>RUDEX, spol. s r.o., Bratislava</t>
  </si>
  <si>
    <t>PSJ Hydrotranzit, a.s., Bratislava</t>
  </si>
  <si>
    <t>PREPAMA, s.r.o., Nové Zámky</t>
  </si>
  <si>
    <t xml:space="preserve">Poľnohospodárske výrobno - obchodné družstvo Madunice </t>
  </si>
  <si>
    <r>
      <t>PC</t>
    </r>
    <r>
      <rPr>
        <sz val="10"/>
        <rFont val="Calibri"/>
        <family val="2"/>
        <charset val="238"/>
      </rPr>
      <t>&amp;</t>
    </r>
    <r>
      <rPr>
        <sz val="10"/>
        <rFont val="Arial CE"/>
        <family val="2"/>
        <charset val="238"/>
      </rPr>
      <t>G s.r.o., Bratislava</t>
    </r>
  </si>
  <si>
    <t>ONYX Park s.r.o., Nová Dedinka</t>
  </si>
  <si>
    <t>ORAG-Golfinvest, a.s., Bratislava</t>
  </si>
  <si>
    <t>NTV Nesvady, s.r.o., Nesvady</t>
  </si>
  <si>
    <t>NERAST s.r.o., Bratislava</t>
  </si>
  <si>
    <t>NAUTILUS, spol. s r.o., Bratislava</t>
  </si>
  <si>
    <t>Miroslav Mikulek, Dvorníky</t>
  </si>
  <si>
    <t>MITRE SK s.r.o., Dvorníky</t>
  </si>
  <si>
    <r>
      <t xml:space="preserve">MND Drilling </t>
    </r>
    <r>
      <rPr>
        <sz val="10"/>
        <rFont val="Calibri"/>
        <family val="2"/>
        <charset val="238"/>
      </rPr>
      <t>&amp;</t>
    </r>
    <r>
      <rPr>
        <sz val="10"/>
        <rFont val="Arial"/>
        <family val="2"/>
        <charset val="238"/>
      </rPr>
      <t xml:space="preserve"> Services a.s., Skalica</t>
    </r>
  </si>
  <si>
    <t>Metrostav a.s., Bratislava</t>
  </si>
  <si>
    <t>MIRODA s.r.o., Bratislava-Vrakuňa</t>
  </si>
  <si>
    <t>MAGNIMEX a.s., Bratislava</t>
  </si>
  <si>
    <t>MEOPTIS, s.r.o., Bratislava</t>
  </si>
  <si>
    <t>Ludovika Energy, s.r.o., Nové Zámky</t>
  </si>
  <si>
    <t>LANDEX, s.r.o., Bratislava</t>
  </si>
  <si>
    <t>LB MINERALS, s.r.o., Horní Bříza, Česká republika</t>
  </si>
  <si>
    <t>LIKOL-SLOVAKIA , spol. s r.o., Holíč</t>
  </si>
  <si>
    <t>Leier Baustoffe SK s.r.o, Bratislava</t>
  </si>
  <si>
    <t>Kameň Slovakia s.r.o., Zlaté Moravce</t>
  </si>
  <si>
    <t>Kameňolomy CMX, s.r.o., Tesárske Mlyňany</t>
  </si>
  <si>
    <t>KLUBII s.r.o., Bratislava</t>
  </si>
  <si>
    <t>KASTE, s.r.o., Bratislava</t>
  </si>
  <si>
    <t>KOSTMANN Slovakia s.r.o., Bratislava</t>
  </si>
  <si>
    <t>KLIMEX STONE SLOVAKIA, s.r.o., Bratislava</t>
  </si>
  <si>
    <t>JIVA - TRADE Rakša s.r.o., Sereď</t>
  </si>
  <si>
    <t>IFRAM, s.r.o., Bratislava</t>
  </si>
  <si>
    <t>GEOTrans-LOMY, s.r.o., Bratislava</t>
  </si>
  <si>
    <t>GEOTRADING GROUP s.r.o., Zlaté Moravce</t>
  </si>
  <si>
    <t>GEMMA-LP, s.r.o., Bratislava</t>
  </si>
  <si>
    <t>GEOCOMPLEX, a.s., Bratislava</t>
  </si>
  <si>
    <t>GA Drilling, a.s., Trnava</t>
  </si>
  <si>
    <t>Gemer-Can, s.r.o., Bratislava</t>
  </si>
  <si>
    <t>GRIT STONE s.r.o., Bratislava</t>
  </si>
  <si>
    <t>GEOVIN, s.r.o., Bratislava</t>
  </si>
  <si>
    <t>FSTT s.r.o., Piešťany</t>
  </si>
  <si>
    <t xml:space="preserve">Folstone, a.s., Lozorno </t>
  </si>
  <si>
    <t>EURO CONSTRUCTION GROUP, s.r.o., Bratislava</t>
  </si>
  <si>
    <r>
      <t>EE</t>
    </r>
    <r>
      <rPr>
        <sz val="10"/>
        <rFont val="Calibri"/>
        <family val="2"/>
        <charset val="238"/>
      </rPr>
      <t>&amp;</t>
    </r>
    <r>
      <rPr>
        <sz val="10"/>
        <rFont val="Arial"/>
        <family val="2"/>
        <charset val="238"/>
      </rPr>
      <t>MC Consult next, SE, Bratislava</t>
    </r>
  </si>
  <si>
    <t>DSC, a.s., Bratislava</t>
  </si>
  <si>
    <t>Draf Stone s.r.o., Bratislava</t>
  </si>
  <si>
    <t>CEMEX Aggregates Slovakia, s.r.o., Bratislava</t>
  </si>
  <si>
    <t>BOJA COMPANY s.r.o., Senec</t>
  </si>
  <si>
    <t>Bau beton spol. s r.o., Bratislava</t>
  </si>
  <si>
    <t>Arenio Group s.r.o., Bratislava</t>
  </si>
  <si>
    <t>ANTIP s.r.o., Bratislava</t>
  </si>
  <si>
    <t>ANČETA s.r.o., Bratislava</t>
  </si>
  <si>
    <t>ABC Building, s.r.o., Bratislava</t>
  </si>
  <si>
    <t>ANDESIT MINE, s.r.o., Bratislava</t>
  </si>
  <si>
    <t>A.K.U.P.I. CB spol. s r.o., Bratislava</t>
  </si>
  <si>
    <t>AGRORENT spol. s r.o., Bratislava</t>
  </si>
  <si>
    <t xml:space="preserve">právnické osoby </t>
  </si>
  <si>
    <t xml:space="preserve">Ostatné organizácie bez vykonávanej činnosti v obvode pôsobnosti </t>
  </si>
  <si>
    <t>ohňostrojné práce</t>
  </si>
  <si>
    <t>Bc. Ronald Postřimovský, Špačince</t>
  </si>
  <si>
    <t>GútaNet Plus s.r.o., Kolárovo</t>
  </si>
  <si>
    <t>Ing. Ján Jašek - Aslaba-JJ, s.r.o., Modra</t>
  </si>
  <si>
    <t>Róbert Miskolczi, Nové Zámky</t>
  </si>
  <si>
    <t>Ing. Ján Himpán, Sereď</t>
  </si>
  <si>
    <t>PyroPlus - org. Zložka MILKBERRY s.r.o., Bratislava</t>
  </si>
  <si>
    <t>eurotor.eu, s.r.o., Nitra</t>
  </si>
  <si>
    <t>Pavol Mokráš, Ivánka pri Nitre</t>
  </si>
  <si>
    <t>PYROTECHNICS ACTIVITIES spol. s r.o., Košice</t>
  </si>
  <si>
    <t>VEKA SK, s.r.o., Liptovský Mikuláš</t>
  </si>
  <si>
    <t>Tibor Lančarič - TIBI SLOVAKIA FIREWORKS. Smolenice</t>
  </si>
  <si>
    <t>Ing. Ladislav Császta - FISCAL Group, Nitra</t>
  </si>
  <si>
    <t>MEDVEĎ a spol. s r.o., Bratislava</t>
  </si>
  <si>
    <t>SFX LPT Group, s.r.o., Bratislava</t>
  </si>
  <si>
    <t>Dobšovič Lukáš, Dolné Orešany 337</t>
  </si>
  <si>
    <t>trhacie práce</t>
  </si>
  <si>
    <t>FOSPOL SK, spol. s r.o., Humenné</t>
  </si>
  <si>
    <t>Hlavné mesto SR Bratislava, Bratislava</t>
  </si>
  <si>
    <t>sklady výbušnín, trhacie práce</t>
  </si>
  <si>
    <t>MAXAM Slovensko s.r.o., Bratislava</t>
  </si>
  <si>
    <t>LUVEMA s.r.o., Nová Baňa</t>
  </si>
  <si>
    <t>ORICA Slovakia, s.r.o., Humenné</t>
  </si>
  <si>
    <t>SlovDrill s.r.o., Banská Bystrica</t>
  </si>
  <si>
    <t>PRIVATEX-PYRO s.r.o., Dubnica nad Váhom</t>
  </si>
  <si>
    <t>sklady výbušnín</t>
  </si>
  <si>
    <t>Vojenský technický a skúšobný ústav Záhorie, Záhorie</t>
  </si>
  <si>
    <t>DEMOLEX, spol. s r.o., Čečejovce</t>
  </si>
  <si>
    <t>ISTRODEST spol. s r.o., Bratislava</t>
  </si>
  <si>
    <t>Mestská časť Bratislava - Devínska Nová Ves, Bratislava</t>
  </si>
  <si>
    <t>Špeciálne činnosti, s.r.o., Bratislava</t>
  </si>
  <si>
    <t>trhacie práce pri deštrukcii</t>
  </si>
  <si>
    <t>Petr Mikula, Ústí nad Labem, ČR</t>
  </si>
  <si>
    <t>trhacie práce pri perforovaní, torpédovaní a iných karotáž. a perfor. prácach</t>
  </si>
  <si>
    <t>Karotáž a cementace s.r.o. Hodonín, OZ Michalovce</t>
  </si>
  <si>
    <t>vrtné práce</t>
  </si>
  <si>
    <t>NÁRODNÁ VRTNÁ SPOLOČNOSŤ, s.r.o., Bernolákovo</t>
  </si>
  <si>
    <t>výroba plynárenských zariadení pre banskú činnosť</t>
  </si>
  <si>
    <t>NSG Technology, a.s.,  Gbely</t>
  </si>
  <si>
    <t>inžiniersko - geologický a hydrogeologický prieskum</t>
  </si>
  <si>
    <t>AQUATEST a.s., Košice</t>
  </si>
  <si>
    <t>podzemné práce vykonávané banským spôsobom</t>
  </si>
  <si>
    <t>DORYT SK, spol. s r.o., Košice</t>
  </si>
  <si>
    <t>HYDRODRILLING s.r.o., Kuchyńa</t>
  </si>
  <si>
    <t xml:space="preserve">UNISTAV PRIEVIDZA, a.s., Prievidza </t>
  </si>
  <si>
    <t>inžinierko - geologický prieskum</t>
  </si>
  <si>
    <t xml:space="preserve">TOPGEO s.r.o., Bratislava </t>
  </si>
  <si>
    <t xml:space="preserve">EKOGEOS spol. s r.o., Bratislava </t>
  </si>
  <si>
    <t xml:space="preserve">HYDROTUNEL s.r.o., Bojnice </t>
  </si>
  <si>
    <t xml:space="preserve">ZAMGEO s.r.o., Rožňava </t>
  </si>
  <si>
    <t xml:space="preserve">Green Gas DPB, a.s. Divízia Slovensko - organizačná zložka, Bratislava </t>
  </si>
  <si>
    <t xml:space="preserve">MICHLOVSKÝ, spol. s r.o., Piešťany </t>
  </si>
  <si>
    <t xml:space="preserve">ENVIGEO, a.s., Banská Bystrica </t>
  </si>
  <si>
    <t>inžinierska činnosť</t>
  </si>
  <si>
    <t xml:space="preserve">eustream a.s., Bratislava </t>
  </si>
  <si>
    <t>inžiniersko - geologický prieskum</t>
  </si>
  <si>
    <t xml:space="preserve">GEO spol. s r.o., Nitra </t>
  </si>
  <si>
    <t xml:space="preserve">VYKUV Cegléd, Maďarská republika - pod technickým dozorom RNDr. Zoltána Hlavatého, CSc. </t>
  </si>
  <si>
    <t xml:space="preserve">URANPRES s.r.o., Spišská Nová Ves </t>
  </si>
  <si>
    <t xml:space="preserve">UNIGEO Slovensko s.r.o., Bratislava </t>
  </si>
  <si>
    <t xml:space="preserve">TUBAU, a.s., Bratislava  </t>
  </si>
  <si>
    <t xml:space="preserve">Takáč Jozef, obchodné meno PYROSTAR, Senec </t>
  </si>
  <si>
    <t>trhacie práce pri deštrukcii objektov, ohňostrojné práce</t>
  </si>
  <si>
    <t xml:space="preserve">Tencer Marcel, obchodné meno DEŠTRUKTEN, Žirany </t>
  </si>
  <si>
    <t>jaskyňa Driny</t>
  </si>
  <si>
    <t xml:space="preserve">Správa Slovenských jaskýň, Liptovský Mikuláš </t>
  </si>
  <si>
    <t>vŕtanie studní</t>
  </si>
  <si>
    <t xml:space="preserve">Sprušanský Vladimír, obchodné meno OÁZA, Radimov </t>
  </si>
  <si>
    <t xml:space="preserve">Slovenské tunely a.s., Bratislava </t>
  </si>
  <si>
    <t xml:space="preserve">Senko Dušan Ing., obchodné meno GEOSEN, Holíč - vrtné práce </t>
  </si>
  <si>
    <t xml:space="preserve">PYRA s.r.o., Bratislava </t>
  </si>
  <si>
    <t xml:space="preserve">Mikuš František, RNDr., obchodné meno IGP - Dr. Mikuš inžiniersko - geologický prieskum, Bratislava </t>
  </si>
  <si>
    <t xml:space="preserve">trhacie práce </t>
  </si>
  <si>
    <t xml:space="preserve">MATRIXSLOVAKIASERVIS s.r.o., Spišská Nová Ves </t>
  </si>
  <si>
    <t xml:space="preserve">MATRIX SLOVAKIA s.r.o., Spišská Nová Ves </t>
  </si>
  <si>
    <t xml:space="preserve">Macánek Štefan, obchodné meno Hydro - Holíč </t>
  </si>
  <si>
    <t>inžiniersko - geologický a hydro - geologický prieskum</t>
  </si>
  <si>
    <t xml:space="preserve">Kmeť Vladimír, RNDr., obchodné meno RNDr. Vladimír Kmeť - NOVOCONSULTING, Nové Zámky </t>
  </si>
  <si>
    <t xml:space="preserve">Ivičič Pavol, Skalica </t>
  </si>
  <si>
    <t xml:space="preserve">INGEO a.s., Žilina </t>
  </si>
  <si>
    <t xml:space="preserve">výroba výbušnín ukončená </t>
  </si>
  <si>
    <t>IExplosives a.s., Bratislava</t>
  </si>
  <si>
    <t xml:space="preserve">Austin Powder Slovakia, s.r.o., Bratislava </t>
  </si>
  <si>
    <t>Ostatné organizácie vykonávajúce inú činnosť alebo inú činnosť vykonávanú banským spôsobom</t>
  </si>
  <si>
    <t>DP Borský Peter I - činnosť nezačatá</t>
  </si>
  <si>
    <t>DP Borský Peter</t>
  </si>
  <si>
    <t xml:space="preserve">NAJPI a.s., Bratislava </t>
  </si>
  <si>
    <t>DP Bažantnica - cudzia organizácia pre SAZAN</t>
  </si>
  <si>
    <t>Vojenské lesy a majetky, SR, odštepný závod Malacky</t>
  </si>
  <si>
    <t>DP Bažantnica</t>
  </si>
  <si>
    <t>SAZAN, spoločnosť s ručením obmedzeným, Lozorno</t>
  </si>
  <si>
    <t>CHLÚ Mýtne Ludany - Šiklóš - činnosť prerušená</t>
  </si>
  <si>
    <t>bez organizácie</t>
  </si>
  <si>
    <t>DP Krátke Kesy - VK neúspešné</t>
  </si>
  <si>
    <t>DP Levice III. - Zlatý Onyx</t>
  </si>
  <si>
    <t xml:space="preserve">LEVITRADE, s.r.o., Levice </t>
  </si>
  <si>
    <t>DP Šajdíkove Humence</t>
  </si>
  <si>
    <t xml:space="preserve">KERKOSAND spol. s r.o., Šajdíkove Humence </t>
  </si>
  <si>
    <t>DP Šaštín</t>
  </si>
  <si>
    <t xml:space="preserve">DP Chtelnica </t>
  </si>
  <si>
    <t>Vitenckameň s.r.o., Chtelnica</t>
  </si>
  <si>
    <t>LNN Chtelnica - Trianová - dobývanie prerušené</t>
  </si>
  <si>
    <t xml:space="preserve">IB COMPACT s.r.o. Chtelnica </t>
  </si>
  <si>
    <t>Ostatné nerasty</t>
  </si>
  <si>
    <t>DP Pohranice</t>
  </si>
  <si>
    <t xml:space="preserve">V.D.S. a.s., Bratislava </t>
  </si>
  <si>
    <t>DP Plavecký Peter - VK neúspešné</t>
  </si>
  <si>
    <t>DP Rohožník IV. - VK neúspešné</t>
  </si>
  <si>
    <t>DP Borinka-Prepadlé - VK neúspešné</t>
  </si>
  <si>
    <t>DP Cajla - VK neúspešné</t>
  </si>
  <si>
    <t>DP Plavecké Podhradie - VK neúspešné</t>
  </si>
  <si>
    <t>DP PODBRANČ I.</t>
  </si>
  <si>
    <t>ORNOX Invest, s.r.o., Banská Štiavnica</t>
  </si>
  <si>
    <t>DP Dechtice</t>
  </si>
  <si>
    <t xml:space="preserve">JIVA TRADE, s.r.o., Sereď </t>
  </si>
  <si>
    <t>DP Sološnica I</t>
  </si>
  <si>
    <t>DP Rohožník III.</t>
  </si>
  <si>
    <t>CRH (Slovensko) a.s., Rohožník</t>
  </si>
  <si>
    <t xml:space="preserve">DP Jablonica </t>
  </si>
  <si>
    <t xml:space="preserve">KAMEŇOLOMY, s.r.o., Nové Mesto nad Váhom </t>
  </si>
  <si>
    <t>DP Žirany</t>
  </si>
  <si>
    <t xml:space="preserve">Calmit, spol. s r.o., Bratislava </t>
  </si>
  <si>
    <t>DP Gbelce - likvidácia hliniska neukončená</t>
  </si>
  <si>
    <t>DP Mojzesovo - VK neúspešné</t>
  </si>
  <si>
    <t xml:space="preserve">Wienerberger slovenské tehelne, spol. s r.o., Zlaté Moravce </t>
  </si>
  <si>
    <t>DP Zlaté Moravce II. - dobýva pre Wienerberger slovenské tehelne, spol. s r.o.</t>
  </si>
  <si>
    <t xml:space="preserve">ViOn, a.s., Zlaté Moravce </t>
  </si>
  <si>
    <t>DP Zlaté Moravce II.</t>
  </si>
  <si>
    <t>DP Machulince I. - VK neúspešné</t>
  </si>
  <si>
    <t xml:space="preserve">Tomišová Alžbeta, Myjava </t>
  </si>
  <si>
    <t>DP Borský Jur II - VK neúspešné</t>
  </si>
  <si>
    <t>DP Borský Jur I - VK neúspešné</t>
  </si>
  <si>
    <t xml:space="preserve">TEHELŇA GBELY, s.r.o., Gbely </t>
  </si>
  <si>
    <t>DP Devínska Nová Ves II - likvidácia hliniska</t>
  </si>
  <si>
    <t xml:space="preserve">Slovenský odpadový priemysel a.s., Bratislava </t>
  </si>
  <si>
    <t xml:space="preserve">Pezinské tehelne - Paneláreň, a.s., Pezinok </t>
  </si>
  <si>
    <t>DP Borský Jur - likvidácia hliniska</t>
  </si>
  <si>
    <t xml:space="preserve">ECOBOR, s.r.o., Bratislava </t>
  </si>
  <si>
    <t>DP Semerovo - VK neúspešné</t>
  </si>
  <si>
    <t>LNN Jur nad Hronom</t>
  </si>
  <si>
    <t>Zlatner spol. s r.o., Levice</t>
  </si>
  <si>
    <t xml:space="preserve">LNN Madunice </t>
  </si>
  <si>
    <t>LNN Ducové</t>
  </si>
  <si>
    <t xml:space="preserve">ZAPA beton SK s.r.o., Bratislava </t>
  </si>
  <si>
    <t>DP ŠOPORŇA</t>
  </si>
  <si>
    <t>LNN Nebojsa</t>
  </si>
  <si>
    <t>LNN Kalnica</t>
  </si>
  <si>
    <t>LNN Horný Chotár - Salka</t>
  </si>
  <si>
    <t xml:space="preserve">Urbánová Eva-ŠPECIAL TRANS, Želiezovce </t>
  </si>
  <si>
    <t>LNN Borský Mikuláš</t>
  </si>
  <si>
    <t>TK-SAND, s.r.o., Borský Mikuláš</t>
  </si>
  <si>
    <t>LNN Reca II - činnosť prerušená</t>
  </si>
  <si>
    <t>LNN Reca - činnosť prerušená</t>
  </si>
  <si>
    <t xml:space="preserve">Talapka Cyril, Senec </t>
  </si>
  <si>
    <t>LNN Hrubá Borša</t>
  </si>
  <si>
    <t xml:space="preserve">Štrkopiesky Hrubá Borša, s.r.o., Malá Borša </t>
  </si>
  <si>
    <t xml:space="preserve">LNN Nový Svet </t>
  </si>
  <si>
    <t>ILKA s.r.o., Kráľová pri Senci</t>
  </si>
  <si>
    <t>LNN Most pri Bratislave</t>
  </si>
  <si>
    <t>lokalita Dunaj</t>
  </si>
  <si>
    <t xml:space="preserve">SLOVENSKÝ VODOHOSPODÁRSKY PODNIK š.p. Žilina, OZ Bratislava </t>
  </si>
  <si>
    <t>LNN Oľdza</t>
  </si>
  <si>
    <t>SKLÁDKY a ODPADY s.r.o., Bratislava</t>
  </si>
  <si>
    <t>LNN Šoporňa - dobýva pre SEEDSTAR AGRO spol. s r.o.</t>
  </si>
  <si>
    <t>ALAS SLOVAKIA, s.r.o., Bratislava</t>
  </si>
  <si>
    <t xml:space="preserve">LNN Šoporňa </t>
  </si>
  <si>
    <t>SEEDSTAR AGRO spol. s r.o., Šaľa</t>
  </si>
  <si>
    <t>LNN Podunajské Biskupice</t>
  </si>
  <si>
    <t xml:space="preserve">SEHRING Bratislava, s.r.o., Bratislava </t>
  </si>
  <si>
    <t>LNN Kalnica - dobýva pre D. Schnierera</t>
  </si>
  <si>
    <t xml:space="preserve">ANTECO s.r.o., Horná Seč </t>
  </si>
  <si>
    <t xml:space="preserve">Schnierer Dušan, Kalná nad Hronom </t>
  </si>
  <si>
    <t xml:space="preserve">LNN Alekšince </t>
  </si>
  <si>
    <t>SEGNIS spol. s r.o., Partizánske</t>
  </si>
  <si>
    <t>LNN Kopčany</t>
  </si>
  <si>
    <t xml:space="preserve">LNN Gajary </t>
  </si>
  <si>
    <t xml:space="preserve">SAZAN, spoločnosť s ručením obmedzeným, Lozorno </t>
  </si>
  <si>
    <t>LNN Moravský Svätý Ján - Gergelík</t>
  </si>
  <si>
    <t xml:space="preserve">SAND plus s.r.o., Šaštín - Stráže </t>
  </si>
  <si>
    <t xml:space="preserve">LNN Borský Peter </t>
  </si>
  <si>
    <t xml:space="preserve">SAND, s.r.o., Šaštín - Stráže </t>
  </si>
  <si>
    <t xml:space="preserve">LNN Šurany - Ondrochov </t>
  </si>
  <si>
    <t>Limestone SK, s.r.o., Nové Zámky</t>
  </si>
  <si>
    <t>LNN Šurany - Ondrochov</t>
  </si>
  <si>
    <t xml:space="preserve">Ríči Jozef, Šurany </t>
  </si>
  <si>
    <t>DP Malé Leváre - VK neúspešné</t>
  </si>
  <si>
    <t>LNN Čierna Voda</t>
  </si>
  <si>
    <t xml:space="preserve">REKOS, s.r.o., Bratislava </t>
  </si>
  <si>
    <t>LNN Ostrov - činnosť prerušená</t>
  </si>
  <si>
    <t>R 5 S s.r.o., Veľké Úľany</t>
  </si>
  <si>
    <t>LNN Dolné Zelenice</t>
  </si>
  <si>
    <t>Poľnohospodárske družstvo Siladice, 920 52 Siladice</t>
  </si>
  <si>
    <t>DP Hlohovec I.- činnosť prerušená</t>
  </si>
  <si>
    <t>LNN Gbely - Adamov</t>
  </si>
  <si>
    <t xml:space="preserve">PD Gbely a.s., Gbely </t>
  </si>
  <si>
    <t xml:space="preserve">LNN Hviezdoslavov </t>
  </si>
  <si>
    <t xml:space="preserve">PD NÁDEJ Malá Paka, družstvo, Malá Paka </t>
  </si>
  <si>
    <t>LNN Nemčiňany</t>
  </si>
  <si>
    <t>Orovnický Stanislav-VODOSTAV, Zlaté Moravce</t>
  </si>
  <si>
    <t>LNN Boldog</t>
  </si>
  <si>
    <t xml:space="preserve">Kvál Tibor, Senec </t>
  </si>
  <si>
    <t>LNN Zemianske Šúrovce</t>
  </si>
  <si>
    <t>Števík Igor, Šúrovce</t>
  </si>
  <si>
    <t xml:space="preserve">LNN Nové Osady </t>
  </si>
  <si>
    <t>LNN Šurany</t>
  </si>
  <si>
    <t xml:space="preserve">GREENDWELL, s.r.o., Trnava </t>
  </si>
  <si>
    <t>LNN Čakany</t>
  </si>
  <si>
    <t xml:space="preserve">ZEDA Bratislava, s.r.o., Štvrtok na Ostrove </t>
  </si>
  <si>
    <t>LNN Čečínska Potôň</t>
  </si>
  <si>
    <t xml:space="preserve">IKRA s.r.o., Galanta </t>
  </si>
  <si>
    <t xml:space="preserve">GOBIO, s.r.o., Nitra </t>
  </si>
  <si>
    <t>LNN Vrakúň</t>
  </si>
  <si>
    <t xml:space="preserve">GAZDA SLOVAKIA, spol. s r.o., Gabčíkovo </t>
  </si>
  <si>
    <t>LNN Moravský Svätý Ján</t>
  </si>
  <si>
    <t xml:space="preserve">FOP VRABLEC, s.r.o., Malacky </t>
  </si>
  <si>
    <t>LNN Kvetoslavov</t>
  </si>
  <si>
    <t xml:space="preserve">FLÓRA BRATISLAVA, spol. s r.o., Bratislava </t>
  </si>
  <si>
    <t>LNN Podlužany</t>
  </si>
  <si>
    <t>EKOFORM spol. s r.o.</t>
  </si>
  <si>
    <t>LNN Nové Zámky</t>
  </si>
  <si>
    <t>DARAMAT s.r.o., Nové Zámky</t>
  </si>
  <si>
    <t>LNN Nové Osady</t>
  </si>
  <si>
    <t>Sanbal AT s.r.o., Modra</t>
  </si>
  <si>
    <t>LNN Šoriakoš - Mostová</t>
  </si>
  <si>
    <t xml:space="preserve">DELTA stone s.r.o., Čierna Voda </t>
  </si>
  <si>
    <t>LNN Veľký Grob - Čadíky - prerušená činnosť</t>
  </si>
  <si>
    <t xml:space="preserve">CESTY NITRA, a.s., Nitra </t>
  </si>
  <si>
    <t>LNN Eliášovce</t>
  </si>
  <si>
    <t xml:space="preserve">CENO s.r.o., Jelka </t>
  </si>
  <si>
    <t>LNN Jelka - činosť prerušená</t>
  </si>
  <si>
    <t xml:space="preserve">BUILDHOUSE, s.r.o., Nová Dedinka </t>
  </si>
  <si>
    <t>LNN Senec - Slnečné jazerá a usadzovacia nádrž - činnosť prerušená</t>
  </si>
  <si>
    <t xml:space="preserve">Bratislavské štrkopiesky, s.r.o., Blatné </t>
  </si>
  <si>
    <t xml:space="preserve">LNN Borovce - zrušené banské oprávnenie, činnosť prerušená </t>
  </si>
  <si>
    <t>Beton Borovce, s.r.o.,Borovce</t>
  </si>
  <si>
    <t>LNN Rastice - dobýva pre BEST PLACE, a.s.</t>
  </si>
  <si>
    <t>VÁHOSTAV - SK, a.s., Bratislava</t>
  </si>
  <si>
    <t>LNN Rastice - prerušená činnosť</t>
  </si>
  <si>
    <t xml:space="preserve">BEST PLACE, a.s., Žilina </t>
  </si>
  <si>
    <t>LNN Čečínska Potôň ťažobná jama - časť A, ťažobná jama - časť B</t>
  </si>
  <si>
    <t xml:space="preserve">BEL - TRADE, spol. s r.o., Bratislava </t>
  </si>
  <si>
    <t>LNN Nová Ves pri Dunaji</t>
  </si>
  <si>
    <t xml:space="preserve">BAU-RENT spol. s r.o., Bratislava </t>
  </si>
  <si>
    <t>LNN Podunajské Biskupice - Topoľové hony</t>
  </si>
  <si>
    <t xml:space="preserve">A-Z STAV, s.r.o., Bratislava </t>
  </si>
  <si>
    <t>LNN Želiezovce</t>
  </si>
  <si>
    <t xml:space="preserve">AX STAVAS, spol. s r.o., Prievidza </t>
  </si>
  <si>
    <t>LNN Horná Seč</t>
  </si>
  <si>
    <t xml:space="preserve">ANTECO s.r.o., Kalná nad Hronom </t>
  </si>
  <si>
    <t>LNN Nové Košariská - prerušená činnosť</t>
  </si>
  <si>
    <t>LNN Komjatice</t>
  </si>
  <si>
    <t>LNN Červeník - činnosť nezačatá</t>
  </si>
  <si>
    <t>DP Vysoká pri Morave III. - časť B - VK neúspešné</t>
  </si>
  <si>
    <t>DP Vysoká pri Morave III. - časť A</t>
  </si>
  <si>
    <t xml:space="preserve">DP Volkovce - konanie o povolení činnosti </t>
  </si>
  <si>
    <t>DP Veľký Grob I.</t>
  </si>
  <si>
    <t>DP Veľký Grob</t>
  </si>
  <si>
    <t>DP Okoč I. (od 28.01.2015)</t>
  </si>
  <si>
    <t>DP Okoč</t>
  </si>
  <si>
    <t>DP Okoč I. (do 27.01.2015)</t>
  </si>
  <si>
    <t xml:space="preserve">ALAS DEVÍN, s.r.o., Bratislava </t>
  </si>
  <si>
    <t>LNN Nesvady-v roku 2016 ukončená činnosť</t>
  </si>
  <si>
    <t xml:space="preserve">AQUARENT, s.r.o., Nové Zámky </t>
  </si>
  <si>
    <t>LNN Nové Zámky - prerušená činnosť</t>
  </si>
  <si>
    <t xml:space="preserve">AGROSPOL AQUA s.r.o., Černík </t>
  </si>
  <si>
    <t>LNN Kostolné Kračany</t>
  </si>
  <si>
    <t xml:space="preserve">AGROMEL, spol. s r.o., Holice </t>
  </si>
  <si>
    <t>LNN Nesvady</t>
  </si>
  <si>
    <t>Obec Nesvady, Nesvady</t>
  </si>
  <si>
    <t xml:space="preserve">AGRIPENT spol. s r.o., Bratislava </t>
  </si>
  <si>
    <t>LNN Trávnik, Trávnik I, Trávnik II</t>
  </si>
  <si>
    <t xml:space="preserve">ACT - Trávnik s.r.o., Trávnik </t>
  </si>
  <si>
    <t>DP Buková</t>
  </si>
  <si>
    <t xml:space="preserve">Výroba kameňa a pieskov, spol. s r.o., Buková </t>
  </si>
  <si>
    <t>DP Hostie</t>
  </si>
  <si>
    <t xml:space="preserve">UTILIS, s.r.o., Zlaté Moravce </t>
  </si>
  <si>
    <t>LNN Horné Jabloňovce</t>
  </si>
  <si>
    <t xml:space="preserve">Streicher Anton, Krnča </t>
  </si>
  <si>
    <t>LNN Bátovce</t>
  </si>
  <si>
    <t>Eva Urbanová -ŠPECIAL TRANS, Želiezovce</t>
  </si>
  <si>
    <t>DP Devín</t>
  </si>
  <si>
    <t xml:space="preserve">SLOVENSKÝ VODOHOSPODÁRSKY PODNIK, š.p., Banská Štiavnica, OZ Bratislava </t>
  </si>
  <si>
    <t>LNN Hradište pod Vrátnom</t>
  </si>
  <si>
    <t>DP Hradište pod Vrátnom - Dolinka</t>
  </si>
  <si>
    <t xml:space="preserve">Roľnícke družstvo "Vrátno", Hradište pod Vrátnom </t>
  </si>
  <si>
    <t>DP Lančár</t>
  </si>
  <si>
    <t xml:space="preserve">Poľnohospodárske výrobné a obchodné družstvo Kočín, Šterusy </t>
  </si>
  <si>
    <t>DP Dolný Lopašov</t>
  </si>
  <si>
    <t xml:space="preserve">Poľnohospodárske družstvo DOLNÝ LOPAŠOV, D. Lopašov </t>
  </si>
  <si>
    <t>DP Dechtice I.</t>
  </si>
  <si>
    <t xml:space="preserve">Poľnohospodárske družstvo, Dechtice </t>
  </si>
  <si>
    <t>LNN Opatovce I.</t>
  </si>
  <si>
    <t>IMA INVEST s.r.o., Zlaté Moravce</t>
  </si>
  <si>
    <t>LNN Opatovce</t>
  </si>
  <si>
    <t>LNN Obyce - Osná dolina</t>
  </si>
  <si>
    <t>LNN Machulince</t>
  </si>
  <si>
    <t xml:space="preserve">Ondrejka Miloš KAM-ON, Machulince </t>
  </si>
  <si>
    <t>DP Prašník I. - likvidácia lomu (od 22.12.2016)</t>
  </si>
  <si>
    <t>LOMtrans, s.r.o., Šintava</t>
  </si>
  <si>
    <t>DP Vrbové I. - Prašník - VK neúspešné</t>
  </si>
  <si>
    <t xml:space="preserve">LNN Obyce </t>
  </si>
  <si>
    <t xml:space="preserve">KAMEŇ-ZM s.r.o., Tesárske Mlyňany </t>
  </si>
  <si>
    <t>DP  Obyce I. - VK neúspešné</t>
  </si>
  <si>
    <t>DP Obyce</t>
  </si>
  <si>
    <t xml:space="preserve">DP Horné Túrovce </t>
  </si>
  <si>
    <t xml:space="preserve">Kameňolomy a štrkopieskovne a.s., Zlaté Moravce </t>
  </si>
  <si>
    <t xml:space="preserve">DP Hubina </t>
  </si>
  <si>
    <t>LNN Žirany</t>
  </si>
  <si>
    <t>DP Jelenec - VK neúspešné</t>
  </si>
  <si>
    <t xml:space="preserve">DP Rybník nad Hronom </t>
  </si>
  <si>
    <t xml:space="preserve">ČESATO, s.r.o., Bratislava </t>
  </si>
  <si>
    <t>DP Čierne Kľačany</t>
  </si>
  <si>
    <t xml:space="preserve">DP Pernek </t>
  </si>
  <si>
    <t>DB REAL FINANCE, s.r.o., Zákamenné</t>
  </si>
  <si>
    <t>DP Trstín I</t>
  </si>
  <si>
    <t>DP Trstín</t>
  </si>
  <si>
    <t>DP Sološnica</t>
  </si>
  <si>
    <t>DP LOŠONEC</t>
  </si>
  <si>
    <t>LNN Hontianske Trsťany</t>
  </si>
  <si>
    <t>DP Hontianske Trsťany - Hrondín</t>
  </si>
  <si>
    <t xml:space="preserve">ALAS SLOVAKIA, s.r.o., Bratislava </t>
  </si>
  <si>
    <t>Nerudné suroviny</t>
  </si>
  <si>
    <t>DP Pezinok II. - činnosť nezačatá</t>
  </si>
  <si>
    <t>ELGEO Trading, s.r.o., Pezinok</t>
  </si>
  <si>
    <t>DP Pezinok - likvidácia banského diela</t>
  </si>
  <si>
    <t xml:space="preserve">METAL - ECO SERVIS spol. s r.o., Pezinok </t>
  </si>
  <si>
    <t>DP Bohunice I.- VK neúspešné</t>
  </si>
  <si>
    <t>CHÚ Kostolište - podzemný zásobník zemného plynu</t>
  </si>
  <si>
    <t xml:space="preserve">POZAGAS a.s., Malacky </t>
  </si>
  <si>
    <t>DP Vysoká - zánik oprávnenia na dobývanie VL</t>
  </si>
  <si>
    <t>CHÚ Plavecký Štvrtok - podzemný zásobník zemného plynu</t>
  </si>
  <si>
    <t>CHÚ Gajary- podzemný zásobník zemného plynu</t>
  </si>
  <si>
    <t>DP Záhorská Ves</t>
  </si>
  <si>
    <t>DP Závod</t>
  </si>
  <si>
    <t>DP Unín I.</t>
  </si>
  <si>
    <t>DP TRAKOVICE</t>
  </si>
  <si>
    <t>DP Suchohrad</t>
  </si>
  <si>
    <t>DP Studienka - Závod</t>
  </si>
  <si>
    <t>DP Plavecký Štvrtok I</t>
  </si>
  <si>
    <t>DP Láb</t>
  </si>
  <si>
    <t>DP Kostolište</t>
  </si>
  <si>
    <t>DP Jakubov I</t>
  </si>
  <si>
    <t>DP GBELY</t>
  </si>
  <si>
    <t>DP Gajary</t>
  </si>
  <si>
    <t xml:space="preserve">NAFTA a.s., Bratislava </t>
  </si>
  <si>
    <t>CHÚ Cífer- podzemný zásobník zemného plynu</t>
  </si>
  <si>
    <t xml:space="preserve">M.S.C., spol. s r.o., Trnava </t>
  </si>
  <si>
    <t>CHÚ Križovany nad Dudváhom- podzemný zásobník zemného plynu</t>
  </si>
  <si>
    <t xml:space="preserve">J&amp;F, s.r.o., Križovany nad Dudváhom </t>
  </si>
  <si>
    <t>CHÚ Veľké Kostoľany - podzemný zásobník zemného plynu - vo výberovom konaní</t>
  </si>
  <si>
    <t>DP Veľké Kostoľany - VK neúspešné</t>
  </si>
  <si>
    <t>DP Bohunice - VK neúspešné</t>
  </si>
  <si>
    <t>DP Golianovo</t>
  </si>
  <si>
    <t xml:space="preserve">ENGAS s.r.o., Nitra </t>
  </si>
  <si>
    <t>DP Špačince - VK neúspešné</t>
  </si>
  <si>
    <t xml:space="preserve">DP Horná Krupá </t>
  </si>
  <si>
    <t xml:space="preserve">COMAG spol. s r.o., Bratislava </t>
  </si>
  <si>
    <t>DP Gbely III (od 20.09.2016)</t>
  </si>
  <si>
    <t>Hornonitrianske bane Prievidza, a.s., Prievidza</t>
  </si>
  <si>
    <t>DP Gbely III (do 19.09.2016)</t>
  </si>
  <si>
    <t>Baňa Čáry, a.s., Čáry</t>
  </si>
  <si>
    <t>Lokalita</t>
  </si>
  <si>
    <t>Nerast / Organizácia</t>
  </si>
  <si>
    <t>k 31.12.2016</t>
  </si>
  <si>
    <t>Obvodného banského úradu v Bratislave</t>
  </si>
  <si>
    <t>dozorovaných organizácií (právnických a fyzických osôb), závodov a výrobných
stredísk, ich rozdelenie podľa druhu ťaženého nerastu v obvode pôsobnosti</t>
  </si>
  <si>
    <t>Z O Z N A M</t>
  </si>
  <si>
    <t>Príloha č 49-II/V</t>
  </si>
  <si>
    <t>ZAMGEO, s.r.o. Rožňava</t>
  </si>
  <si>
    <t>WELLdrilling, s.r.o. Bratislava</t>
  </si>
  <si>
    <t>URANPRES, spol. s r. o. Prešov</t>
  </si>
  <si>
    <t>TRATEC, s.r.o. Prešov</t>
  </si>
  <si>
    <t>Stanišovská jaskyňa</t>
  </si>
  <si>
    <t xml:space="preserve">Harmanecká jaskyňa </t>
  </si>
  <si>
    <t xml:space="preserve">Bystrianska jaskyňa </t>
  </si>
  <si>
    <t xml:space="preserve">Važecká jaskyňa </t>
  </si>
  <si>
    <t>Demänovská ľadová jaskyňa</t>
  </si>
  <si>
    <t>Demänovská jaskyňa Mieru</t>
  </si>
  <si>
    <t>Demänovská jaskyňa Slobody,</t>
  </si>
  <si>
    <t>Správa Slovenských jaskýň, Liptovský Mikuláš</t>
  </si>
  <si>
    <t>Slovenské tunely, a.s. Bratislava</t>
  </si>
  <si>
    <t>Slovenské národné múzeum, Banské múzeum Banská Štiavnica, skanzen,</t>
  </si>
  <si>
    <t>Baňa Všechsvätých - skanzen</t>
  </si>
  <si>
    <t>Slovenská banská, spol. s r. o. Hodruša Hámre</t>
  </si>
  <si>
    <t>SlovDrill, s. r. o. Banská Bystrica,</t>
  </si>
  <si>
    <t>SKANSKA SK a.s. Bratislava</t>
  </si>
  <si>
    <t>POLYGEO, s.r.o. Lučenec</t>
  </si>
  <si>
    <t>ORICA Slovakia, s.r.o. Humenné</t>
  </si>
  <si>
    <t>OHLŽS, a.s. Brno</t>
  </si>
  <si>
    <t>OÁZA, Vladimír Sprušanský, Radimov,</t>
  </si>
  <si>
    <t>Národná vrtná spoločnosť, s.r.o. Bratislava</t>
  </si>
  <si>
    <t>MAXAM SLOVENSKO, s.r.o. Bratislava</t>
  </si>
  <si>
    <t>Mgr. Peter Jenčko GEOVRT, Medzi hrušky 7, Lieskovec</t>
  </si>
  <si>
    <t>MATRIX SLOVAKIA s.r.o. Spišská Nová Ves</t>
  </si>
  <si>
    <t>LUVEMA, s. r. o. Nová Baňa,</t>
  </si>
  <si>
    <t>Andrej štôlňa  Kremnica skanzen</t>
  </si>
  <si>
    <t>ORTAC s.r.o. Kremnica</t>
  </si>
  <si>
    <t>Jozef Horniak NOBAGEOS, Tekovská Breznica</t>
  </si>
  <si>
    <t>Žiarska dolina, zabezpečenie SBD</t>
  </si>
  <si>
    <t>Ivan Kráľ, Liptovský Mikuláš</t>
  </si>
  <si>
    <t>Istrochem Explosives a.s. Bratislava, sklad Sklené</t>
  </si>
  <si>
    <t>INGEO, a. s. Žilina,</t>
  </si>
  <si>
    <t>HYDROSTATIK s.r.o. Nesluša</t>
  </si>
  <si>
    <t>Hydrodrilling, s.r.o. Kuchyňa</t>
  </si>
  <si>
    <t>Hageos, s. r. o., Uhorská Ves</t>
  </si>
  <si>
    <t>GOLDWINGS s.r..o Bratislava</t>
  </si>
  <si>
    <t>GreenGas DPB, a.s. Paskov</t>
  </si>
  <si>
    <t>GEP Vrty, s.r.o. Sliač</t>
  </si>
  <si>
    <t>GEOVRTY-DRILLROCK, s.r.o. Hodruša - Hámre</t>
  </si>
  <si>
    <t>GEOstatik a.s. Žilina</t>
  </si>
  <si>
    <t>GEOSEN, Ing. Dušan Senko, Holíč,</t>
  </si>
  <si>
    <t>GeoComp, s.r.o., Hodruša - Hámre</t>
  </si>
  <si>
    <t>ENVIGEO, a.s. Banská Bystrica</t>
  </si>
  <si>
    <t>ELENA VÖLGYIOVÁ VEL - VEX, Prievidza,</t>
  </si>
  <si>
    <t>Eastern Mediterranean Resources - Slovakia, s. r. o., Banská Štiavnica</t>
  </si>
  <si>
    <t>AUSTIN POWDER SLOVAKIA s.r.o. Pekná cesta 19, Bratislava</t>
  </si>
  <si>
    <t>AQUAvrt, s.r.o. Sliač</t>
  </si>
  <si>
    <t>Aquacelpo, s.r.o. Detva</t>
  </si>
  <si>
    <t>Ostatné právnické a fyzické osoby dozorované štátnou banskou správou</t>
  </si>
  <si>
    <t>Kalinovo IV - Močiar</t>
  </si>
  <si>
    <t>Kremité piesky</t>
  </si>
  <si>
    <t>Kalinovo III - Ceriny</t>
  </si>
  <si>
    <t>Kalinovo - Zlámanec</t>
  </si>
  <si>
    <t>ŽIAROMAT a.s. Kalinovo</t>
  </si>
  <si>
    <t>travertín</t>
  </si>
  <si>
    <t>Travertín spol s.r.o., Ludrová</t>
  </si>
  <si>
    <t>zeolity</t>
  </si>
  <si>
    <t>Sedlecký kaolín - Slovensko s.r.o., B. Bystrica</t>
  </si>
  <si>
    <t>Keramické íly</t>
  </si>
  <si>
    <t>SARMAT Ing. Peter Majer, Kremnica</t>
  </si>
  <si>
    <t>Stará Halič</t>
  </si>
  <si>
    <t>perlit</t>
  </si>
  <si>
    <t>LBK Perlit, s.r.o. Lehôtka pod Brehmi</t>
  </si>
  <si>
    <t>LB Minerals SK s.r.o. Košice</t>
  </si>
  <si>
    <t>Bentonit</t>
  </si>
  <si>
    <t>Kremická banská spoločnosť s.r.o. Kremnica</t>
  </si>
  <si>
    <t>Koperekomin, s.r.o. Kopernica , Kremnica</t>
  </si>
  <si>
    <t>SKALEX NB, s.r.o., Tekovská Breznica</t>
  </si>
  <si>
    <t>Gemerská nerudná spoločnosť a.s., Hnúšťa</t>
  </si>
  <si>
    <t>ENVIGEO a.s. Banská Bystrica</t>
  </si>
  <si>
    <t>Stará Kremnička II</t>
  </si>
  <si>
    <t>ENERGOGAZ, a.s. Košice</t>
  </si>
  <si>
    <t>Kremenec</t>
  </si>
  <si>
    <t>SILICA s.r.o. Banská Bystrica</t>
  </si>
  <si>
    <t>Kaolín</t>
  </si>
  <si>
    <t>Poltár V - Vyšný Petrovec</t>
  </si>
  <si>
    <t>Poltár IV - Horná Prievrana</t>
  </si>
  <si>
    <t>GRAU, s.r.o. Lučenec</t>
  </si>
  <si>
    <t>pucolány</t>
  </si>
  <si>
    <t>GEOVIN, s.r.o. Bratislava</t>
  </si>
  <si>
    <t>bituminózne horniny</t>
  </si>
  <si>
    <t>GEOCOMPLEX, a.s. Bratislava</t>
  </si>
  <si>
    <t>Hliník nad Hronom II</t>
  </si>
  <si>
    <t>Concept Minerals s.r.o. Kopernica</t>
  </si>
  <si>
    <t>BENTOKOP, spol. s r.o., Kopernica, Kremnica</t>
  </si>
  <si>
    <t>BENOX, s.r.o. Banská Bystrica</t>
  </si>
  <si>
    <t>Vápencový priemysel Ružiná s.r.o. Lučnec</t>
  </si>
  <si>
    <t>STAVMEZ s.r.o. Bratislava</t>
  </si>
  <si>
    <t>GEOFARMA, s.r.o. Tuhár</t>
  </si>
  <si>
    <t>Brantner Fatra s.r.o. Martin</t>
  </si>
  <si>
    <t xml:space="preserve">J.K.B.2, spol s.r.o. </t>
  </si>
  <si>
    <t>Lučenec I</t>
  </si>
  <si>
    <t>KSR - Kameňolomy SR, s.r.o., Zvolen</t>
  </si>
  <si>
    <t>Lučenec - Fabianka</t>
  </si>
  <si>
    <t>Ipeľské tehelne a.s. Lučenec</t>
  </si>
  <si>
    <t>Sučany III</t>
  </si>
  <si>
    <t xml:space="preserve">VÁHOSTAV SK, a.s. </t>
  </si>
  <si>
    <t>Štrkopiesky Mikušovce s.r.o., Lučenec</t>
  </si>
  <si>
    <t>Štrkopiesky ĽN s.r.o., Muľa</t>
  </si>
  <si>
    <t>Turany I - Drevina</t>
  </si>
  <si>
    <t>STATON, s.r.o. Turany</t>
  </si>
  <si>
    <t>SLOVBAZALT, s.r.o. Čakanovce</t>
  </si>
  <si>
    <t>SANBAL AT, s. r. o. Modra</t>
  </si>
  <si>
    <t xml:space="preserve">Sučany </t>
  </si>
  <si>
    <t>PREFA invest, a. s., Sučany</t>
  </si>
  <si>
    <t>Važec</t>
  </si>
  <si>
    <t>Poľnohospodárske družstvo Važec</t>
  </si>
  <si>
    <t>PK Doprastav, a.s. Žilina</t>
  </si>
  <si>
    <t>Stredné Plachtince</t>
  </si>
  <si>
    <t>PENASA s.r.o. Veľký Krtíš</t>
  </si>
  <si>
    <t>OMEGA-LC, s.r.o. Lučenec</t>
  </si>
  <si>
    <t>Obec Mučín</t>
  </si>
  <si>
    <t>Obec Lipovany</t>
  </si>
  <si>
    <t>Hrabovo PL</t>
  </si>
  <si>
    <t>Obec Kalinovo</t>
  </si>
  <si>
    <t>NOVOREAL-LC, s.r.o. Lučenec</t>
  </si>
  <si>
    <t>BČ</t>
  </si>
  <si>
    <t>Miroslav Greško - Bielostav, Tajov</t>
  </si>
  <si>
    <t>Č. Balog - Frúdličky</t>
  </si>
  <si>
    <t>LESY Slovenskej republiky š.p. B. Bystrica</t>
  </si>
  <si>
    <t>Liptovský Ján - Lúky</t>
  </si>
  <si>
    <t>KMN Consulting s.r.o.</t>
  </si>
  <si>
    <t>Šíd - Zvonivá Dolina</t>
  </si>
  <si>
    <t>JUHÁSZ FARM - Juhász Štefan, Čamovce</t>
  </si>
  <si>
    <t>JÁN FUNGÁČ, Fiľakovo</t>
  </si>
  <si>
    <t>Veľká nad Ipľom V</t>
  </si>
  <si>
    <t>IPEĽSKÉ  ŠTRKOPIESKY, s.r.o., Lučenec</t>
  </si>
  <si>
    <t>CHYŽBET SK, s.r.o. Turany</t>
  </si>
  <si>
    <t>Palúdzka - L. Mara</t>
  </si>
  <si>
    <t>EUROVIA - Kameňolomy, s.r.o., Košice</t>
  </si>
  <si>
    <t>C a V Vladimír Sopúch, Oravská Poruba</t>
  </si>
  <si>
    <t>BW, a.s. Rakovo</t>
  </si>
  <si>
    <t>Ivančiná</t>
  </si>
  <si>
    <t>Blážovce</t>
  </si>
  <si>
    <t>BEDROCK s.r.o., Martin</t>
  </si>
  <si>
    <t>Horná Mičiná Markov</t>
  </si>
  <si>
    <t>DP Horná Mičiná</t>
  </si>
  <si>
    <t>ZEDA s.r.o., Majerská cesta 96, B. Bystrica</t>
  </si>
  <si>
    <t>Ľuboreč</t>
  </si>
  <si>
    <t>Dolná Ždaňa</t>
  </si>
  <si>
    <t>Východoslovenské kameňolomy, a.s. Spišská Nová Ves</t>
  </si>
  <si>
    <t>VSK Mineral s.r.o., Košice</t>
  </si>
  <si>
    <t>Ústav špeciálneho zdravotníctva MO SR Lešť, Pliešovce</t>
  </si>
  <si>
    <t>Urbárske Lesné a pasienk. poz.spoloč.,Veľká Lehota</t>
  </si>
  <si>
    <t>Zvolenská Slatina  - Malý Korčín</t>
  </si>
  <si>
    <t>Urbariát obce Zvolenská Slatina, pozemkové spoločenstvo</t>
  </si>
  <si>
    <t>Urbár Trstená, pozemkové spoločenstvo</t>
  </si>
  <si>
    <t>UNICO, s.r.o. Žilina</t>
  </si>
  <si>
    <t>Dobrá Niva - Tri Kamene</t>
  </si>
  <si>
    <t>Stanislav Orovnický - VODOSTAV, Zlaté Moravce</t>
  </si>
  <si>
    <t>Pod Vápenicou</t>
  </si>
  <si>
    <t>Spolok urbáru . Pozemkové spoloč.,Sedliacka Dubová</t>
  </si>
  <si>
    <t>Šúplatka Michalková</t>
  </si>
  <si>
    <t>SK ŤAŽIARIK, s.r.o. Banská Štiavnica</t>
  </si>
  <si>
    <t>Mýtna</t>
  </si>
  <si>
    <t>SK KAMEŇOLOMY, s.r.o. Mýtna</t>
  </si>
  <si>
    <t>SKC, s.r.o. Lučenec</t>
  </si>
  <si>
    <t>Fiľakovo - Chrástie</t>
  </si>
  <si>
    <t>SK BASALT s.r.o., Veľký Krtíš</t>
  </si>
  <si>
    <t>SANBAL AT s.r.o. Modra</t>
  </si>
  <si>
    <t>ROLTA, s.r.o. Brezno</t>
  </si>
  <si>
    <t>ROĽNÍCKE DRUŽSTVO HRON Slovenská Ľupča</t>
  </si>
  <si>
    <t>PROGRES STONE, s.r.o. Banská Bystrica</t>
  </si>
  <si>
    <t>Kraľovany Bystrička</t>
  </si>
  <si>
    <t>Badín - Bačov</t>
  </si>
  <si>
    <t>Stožok I</t>
  </si>
  <si>
    <t>Čamovce - Belina</t>
  </si>
  <si>
    <t>PK  Doprastav, a.s. Žilina</t>
  </si>
  <si>
    <t>PD Ludrová</t>
  </si>
  <si>
    <t>Veľké Pole - Zaller</t>
  </si>
  <si>
    <t>Obec Veľké Pole</t>
  </si>
  <si>
    <t>Medzibrod - Zadná Dolina</t>
  </si>
  <si>
    <t>Poniky</t>
  </si>
  <si>
    <t>Miroslav Greško - BIELOSTAV, Tajov</t>
  </si>
  <si>
    <t>Nová Baňa - Pod Sedlovou skalou</t>
  </si>
  <si>
    <t>PL</t>
  </si>
  <si>
    <t>Nová Baňa - Čičerka</t>
  </si>
  <si>
    <t>Miroslav Chuťka, KAMENA-produkt, Partizánske</t>
  </si>
  <si>
    <t>Zvolenská Slatina -Na Dieli</t>
  </si>
  <si>
    <t>Milan Matuška, KAMENA - Produkt, Krnča</t>
  </si>
  <si>
    <t>MHRČ spol.s r.o., B.Bystrica</t>
  </si>
  <si>
    <t>Ružomberok I</t>
  </si>
  <si>
    <t>Mesto Ružomberok</t>
  </si>
  <si>
    <t>Sedliacka Dubová - Dubová Skalka</t>
  </si>
  <si>
    <t>Marian Balún, Tvrdošín</t>
  </si>
  <si>
    <t>Zaježová</t>
  </si>
  <si>
    <t>LOM a SLUŽBY s.r.o., Pliešovce</t>
  </si>
  <si>
    <t>DP</t>
  </si>
  <si>
    <t>Líška, s.r.o., Podrečany</t>
  </si>
  <si>
    <t>LEVITRADE, s.r.o., Levice</t>
  </si>
  <si>
    <t>Borovniak</t>
  </si>
  <si>
    <t>Šalková - Kôcová</t>
  </si>
  <si>
    <t>KVEST s.r.o. Banská Bystrica</t>
  </si>
  <si>
    <t>Koľajové a dopravné stavby, s.r.o., Košice</t>
  </si>
  <si>
    <t>Fiľakovo - Chrastie I</t>
  </si>
  <si>
    <t>kastell, s.r.o. Lučenec</t>
  </si>
  <si>
    <t>Šálková</t>
  </si>
  <si>
    <t>KARTIK s.r.o. Banská Bystrica</t>
  </si>
  <si>
    <t>Bzenica - Sokolec</t>
  </si>
  <si>
    <t>Kameňolom Sokolec s.r.o. Bzenica</t>
  </si>
  <si>
    <t>KAMEŇOLOM Liptovské Kľačany, s.r.o.</t>
  </si>
  <si>
    <t>Kabe spol. s r.o. Mičinská cesta 78, B.Bystri</t>
  </si>
  <si>
    <t>Za Pálenicou</t>
  </si>
  <si>
    <t>Jozef Krupa - Anna Krupová KRUP Podbiel č. 404</t>
  </si>
  <si>
    <t>JIVA - TRADE RAKŠA, s.r.o., Sereď</t>
  </si>
  <si>
    <t>JIVA - TRADE, s.r.o., Sereď</t>
  </si>
  <si>
    <t>JASPI s.r.o. Banská Bystrica</t>
  </si>
  <si>
    <t>IFRAM s.r.o. Bratislava</t>
  </si>
  <si>
    <t>Janova Lehota - Dérerov mlyn</t>
  </si>
  <si>
    <t>HOLES, s.r.o. Janova Lehota 274</t>
  </si>
  <si>
    <t>Vígľaš I</t>
  </si>
  <si>
    <t>GEOtrans-LOMY, s.r.o., Sása</t>
  </si>
  <si>
    <t>Liptovská Porúbka - Malužiná</t>
  </si>
  <si>
    <t>Vígľaš</t>
  </si>
  <si>
    <t>Môťová - Sekier</t>
  </si>
  <si>
    <t>Krupina - Hanišberg</t>
  </si>
  <si>
    <t>Vrútky - Dubná Skala</t>
  </si>
  <si>
    <t>EURO BASALT a.s., Kameňolom Veľké Dravce</t>
  </si>
  <si>
    <t xml:space="preserve">DOPRAVEX kameňolomy s.r.o., Príbovce </t>
  </si>
  <si>
    <t>Doprastav Asfalt, a.s., Zvolen</t>
  </si>
  <si>
    <t>Štamproch</t>
  </si>
  <si>
    <t>DITTE, s.r.o., Nová Baňa</t>
  </si>
  <si>
    <t>Badín, Pod Vandekovcom</t>
  </si>
  <si>
    <t>DIAN DS, s.r.o. Banská Bystrica</t>
  </si>
  <si>
    <t>DELTA TEAM spol. s r.o. Zvolen</t>
  </si>
  <si>
    <t>DB REAL - FINANCE, s.r.o. Zákamenné</t>
  </si>
  <si>
    <t>Zuberec - Podspády</t>
  </si>
  <si>
    <t>Cestné stavby L. Mikuláš spol. s r.o.,</t>
  </si>
  <si>
    <t>Kraľovany II</t>
  </si>
  <si>
    <t>Ružomberok II</t>
  </si>
  <si>
    <t>Baňa Ružomberok spol. s r.o., Ružomberok</t>
  </si>
  <si>
    <t>Ružomberok IV</t>
  </si>
  <si>
    <t>AGRODRUŽSTVO BELAN Ružomberok</t>
  </si>
  <si>
    <t>Trebeľovce - Láza</t>
  </si>
  <si>
    <t>AGRO RÁTKA s.r.o., Rátka</t>
  </si>
  <si>
    <t>Banská Štiavnica VII</t>
  </si>
  <si>
    <t>Banská Hodruša</t>
  </si>
  <si>
    <t>Slovenská banská, spol. s r.o. Hodruša-Hámre</t>
  </si>
  <si>
    <t>Dúbrava</t>
  </si>
  <si>
    <t>Banská Štiavnica</t>
  </si>
  <si>
    <t>Rudné bane š.p. Banská Bystrica</t>
  </si>
  <si>
    <t>ORTAC, s.r.o. Kremnica</t>
  </si>
  <si>
    <t>zabezpečenie BD</t>
  </si>
  <si>
    <t>Poznámka
Nerast</t>
  </si>
  <si>
    <t>Obvodného banského úradu v Banskej Bystrici</t>
  </si>
  <si>
    <t>Príloha č. 49-I/V</t>
  </si>
  <si>
    <t>Strojové vrtanie studní Prešov Wielec hôrka HG monitorovacie vrty - 155 m a subhorizontálne odvodňovacie vrty 880 m</t>
  </si>
  <si>
    <t>ENVIGEO,a.s.</t>
  </si>
  <si>
    <t>prieskumný vrt AOG - Smilno 1 a AOG - Oľka -1 prípravné práce</t>
  </si>
  <si>
    <t>Alpine Oil&amp;Gas s.r.o.</t>
  </si>
  <si>
    <t>VS Bukovec - rekonštrukcia ostenia prevodu Myslavského potoka</t>
  </si>
  <si>
    <t>TUBAU, a.s.</t>
  </si>
  <si>
    <t>bez činnosti</t>
  </si>
  <si>
    <t xml:space="preserve">Štefan Pristáš </t>
  </si>
  <si>
    <t>RESTA DAKON SK s.r.o.</t>
  </si>
  <si>
    <t>TAMIX 1 s.r.o.</t>
  </si>
  <si>
    <t>FLOW-RMT s.r.o.</t>
  </si>
  <si>
    <t>TRANSPED s.r.o.</t>
  </si>
  <si>
    <t>18 vrtov - spolu 225 m v kat. území Malá Lodina - Environmentálne záťaže</t>
  </si>
  <si>
    <t>ENVIRONCENTRUM, s.r.o.</t>
  </si>
  <si>
    <t>GEOstatik a.s.</t>
  </si>
  <si>
    <t>VODOSTAV Vranov, s.r.o.</t>
  </si>
  <si>
    <t>LOM DPP s.r.o.</t>
  </si>
  <si>
    <t>LOMY MTD s.r.o.</t>
  </si>
  <si>
    <t>2 vrty do hĺbky 120 m, č. vrtov 5032 - Bačka a 5139 - Buzica</t>
  </si>
  <si>
    <t>URANPRES, spol. s r.o.</t>
  </si>
  <si>
    <t>TP v DP Vyšná Šebastová</t>
  </si>
  <si>
    <t>Istrochem Explosives a.s.</t>
  </si>
  <si>
    <t>MAXAM Slovensko s.r.o.</t>
  </si>
  <si>
    <t>ISTRODEST spol. s r.o.</t>
  </si>
  <si>
    <t>jaskyňa Zlá Diera</t>
  </si>
  <si>
    <t>Rudolf Košč</t>
  </si>
  <si>
    <t>U.S. Steel Košice - SBS, s.r.o.</t>
  </si>
  <si>
    <t>DAPMON, s.r.o.</t>
  </si>
  <si>
    <t>MATRIX SLOVAKIA, s.r.o.</t>
  </si>
  <si>
    <t>vydané basnské oprávnenie bez činnosti</t>
  </si>
  <si>
    <t>GRANIT SK s.r.o.</t>
  </si>
  <si>
    <t>Chateau GRAND BARI, s.r.o.</t>
  </si>
  <si>
    <t>RIMA - MURÁNSKA spol. s r.o.</t>
  </si>
  <si>
    <t>vydané basnské oprávnenie bez činnosti v obvode OBUKE</t>
  </si>
  <si>
    <t>Mining &amp; Economy Consulting s.r.o.</t>
  </si>
  <si>
    <t>PYROTECHNICS ACTIVITIES spol s r.o.</t>
  </si>
  <si>
    <t>KAMENSTAV s.r.o.</t>
  </si>
  <si>
    <t>Ján FEHÉR DETONICS special activity</t>
  </si>
  <si>
    <t>B blast s.r.o.</t>
  </si>
  <si>
    <t>vydané banské oprávnenie bez činnosti</t>
  </si>
  <si>
    <t>Inžinierske stavby, a.s.</t>
  </si>
  <si>
    <t>vydané baské oprávnenie bez činnosti</t>
  </si>
  <si>
    <t>Jozef Jančok - SAVARNA</t>
  </si>
  <si>
    <t>Opálové bane Dubník a.s.</t>
  </si>
  <si>
    <t>Marek Petrík - F.X., Košice</t>
  </si>
  <si>
    <t>PyroCollection, Slovakia s.r.o.</t>
  </si>
  <si>
    <t xml:space="preserve">Stanislav Benda STROJBET BREKOV </t>
  </si>
  <si>
    <r>
      <t xml:space="preserve">vrtné práce - </t>
    </r>
    <r>
      <rPr>
        <sz val="10"/>
        <rFont val="Arial"/>
        <family val="2"/>
        <charset val="238"/>
      </rPr>
      <t>sanačné  vrty na lokalite "Nižná Myšľa" a svahov v okolí Bardejova</t>
    </r>
  </si>
  <si>
    <t xml:space="preserve">GEOBOM, s.r.o. </t>
  </si>
  <si>
    <t xml:space="preserve">CESTAN, s.r.o. </t>
  </si>
  <si>
    <t xml:space="preserve">HEXE Slovakia, s.r.o. </t>
  </si>
  <si>
    <t xml:space="preserve">GLOBAL MINERALS SLOVAKIA, s.r.o. </t>
  </si>
  <si>
    <t>geotermálne vrty - Košice GK - 18 až GK - 23</t>
  </si>
  <si>
    <t>Vladimír Sprušanský OAZA</t>
  </si>
  <si>
    <t xml:space="preserve">monitorovací vrt a odvodňovací subhorizontálny vrt do 100 m na sídlisku Dargovských hrdinov v Košiciach </t>
  </si>
  <si>
    <t>GEOTECHNIK PLUS s.r.o. Košice</t>
  </si>
  <si>
    <t>ZINCHEM a.s., Strážske</t>
  </si>
  <si>
    <t xml:space="preserve">SLOVPEK s.r.o. Košice </t>
  </si>
  <si>
    <t>SLOVGEOTERM a.s. Bratislava</t>
  </si>
  <si>
    <t>jaskyňa Jasov</t>
  </si>
  <si>
    <t xml:space="preserve">SPRÁVA SLOVENSKÝCH JASKÝŇ Liptovský Mikuláš </t>
  </si>
  <si>
    <t xml:space="preserve">NOVEL s.r.o. </t>
  </si>
  <si>
    <t>vydané banské oprávnenie</t>
  </si>
  <si>
    <t xml:space="preserve">Koľajové a dopravné stavby s.r.o. Košice </t>
  </si>
  <si>
    <t>KAROTÁŽ A CEMENTÁCIA s.r.o. Hodonín - odštepný závod Michalovce</t>
  </si>
  <si>
    <t>Ing. Eduard WEIZSER, Strelné a deštrukčné práce, Čečejovce</t>
  </si>
  <si>
    <t xml:space="preserve">ENERGOGAZ, a.s. Košice </t>
  </si>
  <si>
    <t>výroba a skladovanie výbušnín, výkon trhacích prác od 8.10.2016</t>
  </si>
  <si>
    <t>SSE Slovakia, s.r.o.</t>
  </si>
  <si>
    <t>výroba a skladovanie výbušnín, výkon trhacích prác do 8.10.2016 zmena názvu</t>
  </si>
  <si>
    <t xml:space="preserve">ORICA Slovakia, s.r.o., Humenné  </t>
  </si>
  <si>
    <t xml:space="preserve">DORYT, spol. s r.o. Košice </t>
  </si>
  <si>
    <t>DEMONTA s.r.o. Košice</t>
  </si>
  <si>
    <t>DEMOLEX spol. s r.o., Čečejovce</t>
  </si>
  <si>
    <t>razenie pivníc  - Viničky (profil 3,5 x 2,20 m a  dlžka 100 m)</t>
  </si>
  <si>
    <t xml:space="preserve">BANÍK, s.r.o. Poproč </t>
  </si>
  <si>
    <t>Ostatné organizácie dozorované OBÚ Košice</t>
  </si>
  <si>
    <t>zabezpečovanie ochrany výhradných ložísk v ChLÚ Rudník III</t>
  </si>
  <si>
    <t>zabezpečovanie ochrany výhradných ložísk v ChLÚ Nováčany II</t>
  </si>
  <si>
    <t>zabezpečovanie ochrany výhradných ložísk v ChLÚ Nováčany I</t>
  </si>
  <si>
    <t>zabezpečovanie ochrany výhradných ložísk v ChLÚ Nováčany</t>
  </si>
  <si>
    <t>zabezpečovanie ochrany výhradných ložísk v ChLÚ Gregorovce</t>
  </si>
  <si>
    <t>MASEVA spol. s r.o. Košice</t>
  </si>
  <si>
    <t>ChLÚ Trstené pri Hornáde zabezpečovanie ochrany výhradného ložiska</t>
  </si>
  <si>
    <t>Ing. Ján Tabak - NERAST, Žilina</t>
  </si>
  <si>
    <t>DP Veľaty - zabezpečovanie ochrany výhradného ložiska</t>
  </si>
  <si>
    <t>RUDEX, s.r.o. Bratislava</t>
  </si>
  <si>
    <t>DP Brezina I - ťažba</t>
  </si>
  <si>
    <t>HEADS Slovakia, s.r.o. Košice</t>
  </si>
  <si>
    <t>DP Pusté Čemerné I. -  zabezpečovanie ochrany výhradného ložiska od 29.3.2016</t>
  </si>
  <si>
    <t>DP Pusté Čemerné -  zabezpečovanie ochrany výhradného ložiska od 29.3.2016</t>
  </si>
  <si>
    <t>ZEOLIT s.r.o.</t>
  </si>
  <si>
    <t xml:space="preserve">DP Nižný Hrabovec - ťažba, </t>
  </si>
  <si>
    <t xml:space="preserve">ZEOCEM, a.s. </t>
  </si>
  <si>
    <t>zabezpečovanie ochrany výhradných ložísk v ChLÚ Žarnov I</t>
  </si>
  <si>
    <t>zabezpečovanie ochrany výhradných ložísk v ChLÚ Zlatá Idka</t>
  </si>
  <si>
    <t>zabezpečovanie ochrany výhradných ložísk v ChLÚ Vojka</t>
  </si>
  <si>
    <t>zabezpečovanie ochrany výhradných ložísk v ChLÚ Stanča</t>
  </si>
  <si>
    <t>zabezpečovanie ochrany výhradných ložísk v ChLÚ Paňovce</t>
  </si>
  <si>
    <t>zabezpečovanie ochrany výhradných ložísk v ChLÚ Nižný Žipov</t>
  </si>
  <si>
    <t>zabezpečovanie ochrany výhradných ložísk v ChLÚ Michalovce I</t>
  </si>
  <si>
    <t>zabezpečovanie ochrany výhradných ložísk v ChLÚ Malá Bara</t>
  </si>
  <si>
    <t>zabezpečovanie ochrany výhradných ložísk v ChLÚ Kapušany</t>
  </si>
  <si>
    <t>zabezpečovanie ochrany výhradných ložísk v ChLÚ Hodkovce I</t>
  </si>
  <si>
    <t>zabezpečovanie ochrany výhradných ložísk v ChLÚ Fintice</t>
  </si>
  <si>
    <t>zabezpečovanie ochrany výhradných ložísk v ChLÚ Brehov I</t>
  </si>
  <si>
    <t>ŠGÚDŠ Bratislava</t>
  </si>
  <si>
    <t>DP Majerovce - bez ťažby</t>
  </si>
  <si>
    <t>SLOVZEOLIT s.r.o. Spišská Nová Ves</t>
  </si>
  <si>
    <t>DP Kučín - ťažba</t>
  </si>
  <si>
    <t>VSK PRO - ZEO s.r.o.</t>
  </si>
  <si>
    <t>DP Červenica I - bez ťažby zabezpečovanie ochrany výhradného ložiska</t>
  </si>
  <si>
    <t>Opálové bane Libanka, s.r.o.</t>
  </si>
  <si>
    <t xml:space="preserve">DP Brezina II - zabezpečovanie ochrany výhradného ložiska - vo výberovom konaní </t>
  </si>
  <si>
    <t>Zemplínska plavebná spoločnosť s.r.o. Trebišov</t>
  </si>
  <si>
    <t xml:space="preserve">DP Trnava pri Laborci - vo výberovom konaní </t>
  </si>
  <si>
    <t>DP Ťahanovce - ťažba</t>
  </si>
  <si>
    <t xml:space="preserve">DP Šemša - vo výberovom konaní </t>
  </si>
  <si>
    <t>DP Rudník II- ťažba</t>
  </si>
  <si>
    <t>DP Rudník - ťažba</t>
  </si>
  <si>
    <t xml:space="preserve">DP Pozdišovce - vo výberovom konaní </t>
  </si>
  <si>
    <t>DP Michaľany - ťažba</t>
  </si>
  <si>
    <t xml:space="preserve">DP Brezina - vo výberovom konaní </t>
  </si>
  <si>
    <t>LB MINERALS, s.r.o.</t>
  </si>
  <si>
    <t>DP Malá Vieska - ťažba</t>
  </si>
  <si>
    <t>Carmeuse Slovakia s.r.o. Slavec</t>
  </si>
  <si>
    <t xml:space="preserve">Ostatné suroviny </t>
  </si>
  <si>
    <t>LNN Demjata - ťažba</t>
  </si>
  <si>
    <t xml:space="preserve">Poľnohospodárske družstvo Sekčov v Tulčíku </t>
  </si>
  <si>
    <t>DP Skrabské - bez ťažby</t>
  </si>
  <si>
    <t>Pecak s.r.o.</t>
  </si>
  <si>
    <t>DP Žarnov - ťažba</t>
  </si>
  <si>
    <t xml:space="preserve">STONEprojekt, s.r.o. </t>
  </si>
  <si>
    <t>zabezpečovanie ochrany výhradných ložísk v Včeláre I.</t>
  </si>
  <si>
    <t>zabezpečovanie ochrany výhradných ložísk v ChLÚ Žarnov</t>
  </si>
  <si>
    <r>
      <t xml:space="preserve">DP Hosťovce - ťažba </t>
    </r>
    <r>
      <rPr>
        <sz val="9"/>
        <rFont val="Arial"/>
        <family val="2"/>
        <charset val="238"/>
      </rPr>
      <t>do 28.8.2015 zmena názvu na CRH (Slovensko) a.s.</t>
    </r>
  </si>
  <si>
    <t xml:space="preserve">DP Dvorníky - ťažba </t>
  </si>
  <si>
    <t>CRH (Slovensko) a.s.</t>
  </si>
  <si>
    <t>DP Ladmovce II - ťažba</t>
  </si>
  <si>
    <t>VAPEX, s.r.o. Ladmovce</t>
  </si>
  <si>
    <t>LNN Drienovec - ťažba</t>
  </si>
  <si>
    <t>Lom Drienovec s.r.o</t>
  </si>
  <si>
    <t>zabezpečovanie ochrany v ChLÚ Žarnov II</t>
  </si>
  <si>
    <t xml:space="preserve">MASEVA spol. s r.o. Košice </t>
  </si>
  <si>
    <t>DP Včeláre - ťažba</t>
  </si>
  <si>
    <t>DP Oreské - ťažba</t>
  </si>
  <si>
    <t>AT ZEMPLÍN spol. s r.o.</t>
  </si>
  <si>
    <t>DP Michalovce  (vo výberovom konaní OV 210/2016)</t>
  </si>
  <si>
    <t xml:space="preserve">PIDECO CGF, s.r.o. </t>
  </si>
  <si>
    <t xml:space="preserve">DP Drienov  - ťažba </t>
  </si>
  <si>
    <t xml:space="preserve">Leier Baustoffe SK s.r.o. Bratislava </t>
  </si>
  <si>
    <t>DP Močarmany - ťažba</t>
  </si>
  <si>
    <t>HANA - trans, s.r.o.</t>
  </si>
  <si>
    <t>DP Močarmany - zabezpečovanie ochrany výhradného ložiska</t>
  </si>
  <si>
    <t>DP Sabinov - bez ťažby - odpísané zásoby</t>
  </si>
  <si>
    <t>HT SH, s.r.o. Sabinov</t>
  </si>
  <si>
    <t>DP Čemerné - vo výberovom konaní</t>
  </si>
  <si>
    <t>VRANOVSKÁ TEHELŇA, s.r.o. Vranov nad Topľou</t>
  </si>
  <si>
    <t xml:space="preserve">DP Tisinec - vo výberovom konaní </t>
  </si>
  <si>
    <t>AGRO PARTS s.r.o.</t>
  </si>
  <si>
    <t>LNN Orkucany - Buchanec - ťažba</t>
  </si>
  <si>
    <t>LNN Ražňany - bez ťažby - ložisko vydobyté</t>
  </si>
  <si>
    <t>LNN Sabinov - Poľný mlyn -bez ťažby - ložisko vydobyté</t>
  </si>
  <si>
    <t>S.F. BOUW, s.r.o.</t>
  </si>
  <si>
    <t>LNN Krásny brod - ťažba</t>
  </si>
  <si>
    <t>L-K STAV s.r.o.</t>
  </si>
  <si>
    <t>LNN Orkucany - bez ťažby</t>
  </si>
  <si>
    <t>AGROMELIO, s.r.o.</t>
  </si>
  <si>
    <t>LNN Šandal - ťažba</t>
  </si>
  <si>
    <t xml:space="preserve">STONEART, s.r.o. </t>
  </si>
  <si>
    <t>LNN Šarišské Michaľany - bez ťažby</t>
  </si>
  <si>
    <t>LNN Orkucany - ťažba</t>
  </si>
  <si>
    <t>Ing. Anton Bujňák - SVIP</t>
  </si>
  <si>
    <t>LNN Milhosť - ťažba</t>
  </si>
  <si>
    <t>UND - 03 akciová spoločnosť</t>
  </si>
  <si>
    <t>LNN Milhosť - bez ťažby</t>
  </si>
  <si>
    <t xml:space="preserve">DP Kráľovce - bez ťažby, zabezpečovanie ochrany výhradného ložiska </t>
  </si>
  <si>
    <t>DP Milhosť - ťažba</t>
  </si>
  <si>
    <t>UND ŠTRKOPIESKY s.r.o.</t>
  </si>
  <si>
    <t xml:space="preserve">DP Beša - vo výberovom konaní </t>
  </si>
  <si>
    <t>LOMY SV, s.r.o.</t>
  </si>
  <si>
    <t>LNN Svätuše Číkoška - ťažba</t>
  </si>
  <si>
    <t>DP Čaňa - ťažba</t>
  </si>
  <si>
    <t>LNN Strážske - ťažba</t>
  </si>
  <si>
    <t>LNN Biel - ťažba</t>
  </si>
  <si>
    <t>ŠTRKOPIESKY, Ing. Miroslav Kostovčík CSc. Trnava pri Laborci</t>
  </si>
  <si>
    <t>LNN Nemcovce - bez ťažby</t>
  </si>
  <si>
    <t>Pieskoveň Nemcovce,  Jozef Pavúk</t>
  </si>
  <si>
    <t>LNN Kechnec - ťažba</t>
  </si>
  <si>
    <t>ALAS SLOVAKIA, s.r.o.</t>
  </si>
  <si>
    <t>LNN Kechnec - zabezpečenie ochrany ložiska</t>
  </si>
  <si>
    <t>KOSTMANN Slovakia s.r.o. Košice</t>
  </si>
  <si>
    <t>LNN Kráľovský Chlmec - ťažba</t>
  </si>
  <si>
    <t>ILKE - BIOPLYNOVÁ STANICA spol. s r.o.</t>
  </si>
  <si>
    <t>LNN Bačkov -ťažba</t>
  </si>
  <si>
    <t>TOP - DREVO, s.r.o.</t>
  </si>
  <si>
    <t>LNN Vyšný Orlík - ťažba</t>
  </si>
  <si>
    <t>LOM ONDAVA s.r.o.</t>
  </si>
  <si>
    <t>DP Slanec - ťažba od 31.8.2016</t>
  </si>
  <si>
    <t>VSK MINERAL s.r.o. Košice</t>
  </si>
  <si>
    <t>DP Slanec - ťažba do 31.8.2016</t>
  </si>
  <si>
    <t>MINERALS MINING SK s.r.o.</t>
  </si>
  <si>
    <t>DP Sedlice I - ťažba od 31.8.2016</t>
  </si>
  <si>
    <t>DP Sedlice I - ťažba do 31.8.2016</t>
  </si>
  <si>
    <t>LNN Kecerovský Lipovec - ťažba</t>
  </si>
  <si>
    <t>Pozemkové spoločenstvo "Urbár" Kecerovský Lipovec</t>
  </si>
  <si>
    <t>LNN Ďurkov - bez ťažby</t>
  </si>
  <si>
    <t>TRIO TATRA s.r.o.</t>
  </si>
  <si>
    <t>LNN Vechec - Bodor - ťažba</t>
  </si>
  <si>
    <t>Ing. Ladislav Sinčák</t>
  </si>
  <si>
    <t>LNN Pčolinné - ťažba</t>
  </si>
  <si>
    <t>LNN Opina - bez ťažby</t>
  </si>
  <si>
    <t>GEOtrans - LOMY s r.o.</t>
  </si>
  <si>
    <t>LNN Brestov - ťažba</t>
  </si>
  <si>
    <t>BLUE SKY MINING s.r.o.</t>
  </si>
  <si>
    <t>LNN Žehňa - ťažba</t>
  </si>
  <si>
    <t>LNN Mošurov - ťažba</t>
  </si>
  <si>
    <t xml:space="preserve">Raciogroup, s.r.o., </t>
  </si>
  <si>
    <t>LNN Veľká Tŕňa - ťažba od 25.2.2016</t>
  </si>
  <si>
    <t>LNN Veľká Tŕňa - ťažba do 25.2.2016</t>
  </si>
  <si>
    <t>MINERAL AGRO, s.r.o.</t>
  </si>
  <si>
    <t>LNN Žilkova - ťažba</t>
  </si>
  <si>
    <t>LNN Malina - ťažba</t>
  </si>
  <si>
    <t>LNN Jovsa - ťažba</t>
  </si>
  <si>
    <t>Vojenské lesy a majetky SR - štátny podnik</t>
  </si>
  <si>
    <t>DP Vinné - bez ťažby</t>
  </si>
  <si>
    <t>VSK a.s.</t>
  </si>
  <si>
    <t>LNN Dargov - Barvínkov - ťažba</t>
  </si>
  <si>
    <t>DP Záhradné - ťažba</t>
  </si>
  <si>
    <t>DP Vechec - ťažba</t>
  </si>
  <si>
    <t>DP Hubošovce - ťažba</t>
  </si>
  <si>
    <t>DP Brekov - ťažba</t>
  </si>
  <si>
    <t>DP Zemplínske Hámre - ťažba</t>
  </si>
  <si>
    <t>SUPTRANS G.T.M., s.r.o.</t>
  </si>
  <si>
    <t>DP Zemplínske Hámre - zabezpečovanie ochrany výhradného ložiska</t>
  </si>
  <si>
    <t>Obec Zemplínska Hámre</t>
  </si>
  <si>
    <t>DP Okružná - Borovník - bez ťažby</t>
  </si>
  <si>
    <t>EUROVIA SK, a.s.</t>
  </si>
  <si>
    <t>DP Ruskov I - bez ťažby Starý lom a ťažba Strahuľka</t>
  </si>
  <si>
    <t>PK Doprastav, a.s.</t>
  </si>
  <si>
    <t xml:space="preserve">DP Ladmovce - bez ťažby </t>
  </si>
  <si>
    <t>Bodroginvest, s.r.o.</t>
  </si>
  <si>
    <t>DP Trebejov - ťažba</t>
  </si>
  <si>
    <t xml:space="preserve">LNN Červenica - ťažba </t>
  </si>
  <si>
    <t>NOVÝ LOKAST, s.r.o.</t>
  </si>
  <si>
    <t>DP Vyšný Klátov I - bez ťažby</t>
  </si>
  <si>
    <t>RICORSO s.r.o.</t>
  </si>
  <si>
    <t>DP Ruskov -ťažba</t>
  </si>
  <si>
    <t>KSR - Kameňolomy SR s.r.o. Zvolen</t>
  </si>
  <si>
    <t>LNN Lancoška - ťažba</t>
  </si>
  <si>
    <t>Peter Kalatovič Kamex - lom</t>
  </si>
  <si>
    <t>LNN Kolibabovce - Orechová - ťažba</t>
  </si>
  <si>
    <t>DP Svätuše - ťažba,</t>
  </si>
  <si>
    <t>DP Ladmovce I - bez ťažby</t>
  </si>
  <si>
    <t xml:space="preserve">Zemplínska plavebná spoločnosť s.r.o. Trebišov </t>
  </si>
  <si>
    <t>LNN Brehov -bez ťažby</t>
  </si>
  <si>
    <t>DP Vyšná Šebastová - ťažba</t>
  </si>
  <si>
    <t>IS LOM, s.r.o. Maglovec</t>
  </si>
  <si>
    <t>DP Fintice I - ťažba</t>
  </si>
  <si>
    <t>DP Fintice - ťažba</t>
  </si>
  <si>
    <t>LOMY, s.r.o.</t>
  </si>
  <si>
    <t>DP Sedlice - ťažba</t>
  </si>
  <si>
    <t>DP Košice IV - ťažba</t>
  </si>
  <si>
    <t>DP Juskova Voľa - bez ťažby</t>
  </si>
  <si>
    <t>DP Brehov - ťažba</t>
  </si>
  <si>
    <t>EUROVIA - Kameňolomy, s.r.o. Košice</t>
  </si>
  <si>
    <t>zabezpečovanie ochrany výhradného ložiska v CHLÚ Poša</t>
  </si>
  <si>
    <t>SGÚDŠ Bratislava</t>
  </si>
  <si>
    <t>DP Zbudza - ťažba</t>
  </si>
  <si>
    <t>PROROGO, s.r.o.</t>
  </si>
  <si>
    <t xml:space="preserve">DP Prešov I - vo výberovom konaní </t>
  </si>
  <si>
    <t>SOLIVARY akciová spoločnosť Prešov v konkurze</t>
  </si>
  <si>
    <t>úprava a zušľachťovanie dovezených prachových úletov vznikajúcich pri úprave a zušľachťovaní magnezitu v Jelšave a Ľubeníku.</t>
  </si>
  <si>
    <t>SMZ, a.s. Jelšava, divízny závod Bočiar</t>
  </si>
  <si>
    <t xml:space="preserve">DP Košice ťažba -zabezpečovanie banských diel a lomu v DP Košice a zabezpečovanie ochrany hlbinného pokračovania časti výhradného ložiska v ChLÚ  Košice V </t>
  </si>
  <si>
    <t>MEOPTIS, s.r.o.</t>
  </si>
  <si>
    <t>zabezpečovanie ochrany výhradného ložiska rumelky v ChLÚ Komárany - Merník.</t>
  </si>
  <si>
    <t>zabezpečovanie ochrany výhradného ložiska polymetalických rúd v ChLÚ Zlatá Baňa</t>
  </si>
  <si>
    <t>zabezpečovanie ochrany výhradného ložiska Fe-rúd v ChLÚ Nižný Medzev</t>
  </si>
  <si>
    <t>ŽELBA a.s. v konkurze Spišská Nová Ves</t>
  </si>
  <si>
    <t>zabezpečovanie ochrany výhradného ložiska U-Mo-rúd v CHLÚ Košice VI</t>
  </si>
  <si>
    <t>Ludovika Energy s.r.o. Banská Bystrica</t>
  </si>
  <si>
    <t>zabezpečovanie ochrany výhradného ložiska ropy a zemného plynu v ChLÚ Lipany</t>
  </si>
  <si>
    <t xml:space="preserve">Štátny geologický ústav Dionýza Štúra Bratislava </t>
  </si>
  <si>
    <t>DP Žbince - ťažba zemného plynu a gazolínu</t>
  </si>
  <si>
    <t>DP Lastomír - ťažba zemného plynu a gazolínu</t>
  </si>
  <si>
    <t>DP Palín - ťažba zemného plynu</t>
  </si>
  <si>
    <t>DP Moravany - ťažba zemného plynu</t>
  </si>
  <si>
    <t xml:space="preserve">DP Michalovce I - ťažba zemného plynu </t>
  </si>
  <si>
    <t xml:space="preserve">DP Trebišov - ťažba zemného plynu a gazolínu </t>
  </si>
  <si>
    <t xml:space="preserve">DP Pozdišovce I - ťažba zemného plynu a gazolínu, podzemné opravy sond, utrácanie ložiskovej vody a prevádzka odkaliska </t>
  </si>
  <si>
    <t xml:space="preserve">DP Pavlovce nad Uhom -ťažba zemného plynu a gazolínu, utrácanie ložiskovej vody a likvidácia sond a vrtov </t>
  </si>
  <si>
    <t xml:space="preserve">DP Kapušianske Kľačany- ťažba zemného plynu a gazolínu, utrácanie ložiskovej vody a likvidácia sond a vrtov </t>
  </si>
  <si>
    <t>DP Bánovce nad Ondavou-ťažba zemného plynu a gazolínu, likvidácia sond a vrtov</t>
  </si>
  <si>
    <t>DP  Pavlovce nad Uhom I - ťažba zemného plynu a gazolínu, utrácanie ložiskovej vody</t>
  </si>
  <si>
    <t>NAFTA, a.s., Divízia prieskumu a ťažby Michalovce</t>
  </si>
  <si>
    <t>zabezpečovanie ochrany výhradného ložíska v ChLÚ Hnojné.</t>
  </si>
  <si>
    <t>zabezpečovanie ochrany výhradného ložíska v ChLÚ Veľká Tŕňa.</t>
  </si>
  <si>
    <t>Obvodného banského úradu v Košiciach</t>
  </si>
  <si>
    <t>Príloha č. 49-III/V</t>
  </si>
  <si>
    <t>ZVS a.s., Dubnica nad Váhom</t>
  </si>
  <si>
    <t>razenie tunel Žilina - subdodávky</t>
  </si>
  <si>
    <t>ZEPRA - SLOVENSKO, s.r.o., Kukučínova 1, 036 01 Martin</t>
  </si>
  <si>
    <t>Zamgeo s.r.o., Rožňava</t>
  </si>
  <si>
    <t>VEL-VEX, s.r.o., A. Bednára 712/3, Prievidza</t>
  </si>
  <si>
    <t>razenie tunel Svrčinovec</t>
  </si>
  <si>
    <t>Váhostav - SK, a.s. Žilina</t>
  </si>
  <si>
    <t>razenie tunel Ovčiarsko</t>
  </si>
  <si>
    <t>URANPRES, spol. s r.o., Čapajevova 29, 080 01 Prešov</t>
  </si>
  <si>
    <t>tunel Považský Chlmec</t>
  </si>
  <si>
    <t>TuCon, a.s., Priemyselná 2, 010 01 Žilina</t>
  </si>
  <si>
    <t>TUBAU, a.s., Pribylinská 12, 831 04 Bratislava 3</t>
  </si>
  <si>
    <t>STIM CORP, s.r.o. Soblahovská 62, 911 01 Trenčín</t>
  </si>
  <si>
    <t>Štefan Hudec - GEOVRTY, U Čepelov 567, 031 05 Belá pri Varíne</t>
  </si>
  <si>
    <t>Strabag, s.r.o., Bratislava</t>
  </si>
  <si>
    <t>SPARK-EX, s.r.o., Ilava</t>
  </si>
  <si>
    <t>Slovenský vodohospodársky podnik š.p. OZ Povodie Váhu Piešťany, závod Púchov</t>
  </si>
  <si>
    <t>vrtné a TP</t>
  </si>
  <si>
    <t>SlovDrill s.r.o.,ul ČSA 20, B. Bystrica</t>
  </si>
  <si>
    <t>SKANSKA SK a.s., Krajná 29, 821 04 Bratislava</t>
  </si>
  <si>
    <t xml:space="preserve">SITAMNAJ, s.r.o., 972 27 Liešťany č. 86 </t>
  </si>
  <si>
    <t>SDP, s.r.o., Predmestská 50 Žilina</t>
  </si>
  <si>
    <t>BČ a ČVBS vykonáva v zahraničí</t>
  </si>
  <si>
    <t>S-BAU, s.r.o., Lipová 468/1, 971 01 Prievidza</t>
  </si>
  <si>
    <t>tunel Višňové</t>
  </si>
  <si>
    <t>SALINI IMPREGILO S.p.A., org. zložka Bratislava</t>
  </si>
  <si>
    <t>RODAN PRIEVIDZA, s.r.o., Makovického 498/6, Prievidza</t>
  </si>
  <si>
    <t>PRIVATEX-PYRO s.r.o. Dubnica nad Váhom</t>
  </si>
  <si>
    <t>Peter Polák-HOLZFIRMA, 018 53 Bolešov č. 469</t>
  </si>
  <si>
    <t>OÁZA - Vladimír Sprušanský, 908 47 Radimov</t>
  </si>
  <si>
    <t>MSM Martin, s.r.o., Duklianska 60, 972 71 Nováky</t>
  </si>
  <si>
    <t>ČVBS v obvode OBÚ BB</t>
  </si>
  <si>
    <t>Miroslav Chuťka, KAMENA - produkt, Malinovského 1156/3, 958 06 Partizánske</t>
  </si>
  <si>
    <t>Minovia Bohemia, s.r.o., organizačná zložka, Dlhá 923/88B, 010 09 Žilina</t>
  </si>
  <si>
    <t>Metrostav, a.s., org. zložka, Bratislava</t>
  </si>
  <si>
    <t>MAXAM SLOVENSKO, s.r.o., Nobelova 9, 831 02 Bratislava</t>
  </si>
  <si>
    <t>MATRIX SLOVAKIA, s.r.o., Letecká 35/2052, 052 01 Spišská Nová Ves</t>
  </si>
  <si>
    <t>Mário Jantošík, Nesluša</t>
  </si>
  <si>
    <t>Luvema, s.r.o., Nová Baňa</t>
  </si>
  <si>
    <t>LHODOL s.r.o., Rajec</t>
  </si>
  <si>
    <t>Konštrukta Defence, a.s. PŠS Lieskovec, Dubnica n/Váhom</t>
  </si>
  <si>
    <t>JOMA s.r.o. s sídlom v DOLKAM Šuja a.s. Rajec</t>
  </si>
  <si>
    <t>Malá Bytča, lokalita Vrchoviny</t>
  </si>
  <si>
    <t>Ján Korbáš - VANDO, Malá Bytča 111, 014 01 Bytča</t>
  </si>
  <si>
    <t>INGEO a.s. Žilina</t>
  </si>
  <si>
    <t>Ing. Dušan Senko, GEOSEN, Rapanta 2, 908 51 Holíč</t>
  </si>
  <si>
    <t>HOCHTIEF CZ, a.s., org. zložka Slovensko, Bratislava</t>
  </si>
  <si>
    <t>HBP, a.s., HBZS, o.z., Prievidza</t>
  </si>
  <si>
    <t>GreenGas DPB, a.s., Rudé Armády 637, 739 21 Paskov</t>
  </si>
  <si>
    <t>GEP Vrty, s.r.o., Sliač</t>
  </si>
  <si>
    <t>GEOVRTY-DRILLROCK, s.r.o., 966 61 Hodruša-Hámre č. 297</t>
  </si>
  <si>
    <t>GEOstatik, a.s., Kragujevská 11, 010 01 Žilina</t>
  </si>
  <si>
    <t>FOSPOL SK, spol. s r.o., Brestovská 123, 066 01 Humenné</t>
  </si>
  <si>
    <t>ENVIGEO, a.s., Kynceľová 2, 974 11 Banská Bystrica</t>
  </si>
  <si>
    <t>ELGEO - Trading, s.r.o., Pezinok</t>
  </si>
  <si>
    <t>DÚHA, a.s., Bratislava</t>
  </si>
  <si>
    <t>Doprastav, a.s., Závod Žilina</t>
  </si>
  <si>
    <t>Doprastav a.s., Bratislava</t>
  </si>
  <si>
    <t>razenie tunel Poľana</t>
  </si>
  <si>
    <t>razenie tunel Žilina</t>
  </si>
  <si>
    <t>Demolex, s.r.o., Buzická 20, 044 71 Čečejovce</t>
  </si>
  <si>
    <t>BRDN - LOM, s.r.o., Štúrova 1665/7, 022 01 Čadca</t>
  </si>
  <si>
    <t>BEST PLACE, a.s., Hlinská 40, Žilina</t>
  </si>
  <si>
    <t>Austin Powder Slovakia, s.r.o., Rybničná 40, 831 06 Bratislava</t>
  </si>
  <si>
    <t>Ostatné právnické a fyzické osoby</t>
  </si>
  <si>
    <t>CHLÚ Malé Kršteňany II</t>
  </si>
  <si>
    <t>V.D.S. a.s. Bratislava</t>
  </si>
  <si>
    <t>DP Malé Kršteňany I</t>
  </si>
  <si>
    <t xml:space="preserve">DP Malé Kršteňany </t>
  </si>
  <si>
    <t>DP Rožňové Mitice</t>
  </si>
  <si>
    <t>Kameňolomy s.r.o. Nové Mesto nad Váhom</t>
  </si>
  <si>
    <t>DP Rajec - Šuja</t>
  </si>
  <si>
    <t>DOLKAM Šuja a.s. Rajec</t>
  </si>
  <si>
    <t>DP Stráňavy-Polom</t>
  </si>
  <si>
    <t>Dobývanie spol. s r.o. Stráňavy-Lom Polom</t>
  </si>
  <si>
    <t xml:space="preserve"> Ostatné nerasty</t>
  </si>
  <si>
    <t>DP Lietavská Lúčka</t>
  </si>
  <si>
    <t>X - ray Žilina, spol. s r.o., Závodská cesta 24/3911, 010 01 Žilina</t>
  </si>
  <si>
    <t>DP Nové Mesto nad Váhom, lom Zongor</t>
  </si>
  <si>
    <t xml:space="preserve">Technické služby mesta Nové Mesto n/Váhom </t>
  </si>
  <si>
    <t>DP Čachtice</t>
  </si>
  <si>
    <t>DP Trenčianske Mitice I</t>
  </si>
  <si>
    <t>DOLMIT, s.r.o., Lehota pod Vtáčnikom</t>
  </si>
  <si>
    <t>DP Horné Srnie I</t>
  </si>
  <si>
    <t>CEMMAC a.s. Horné Srnie</t>
  </si>
  <si>
    <t>CHLÚ Lietava-Drieňovica</t>
  </si>
  <si>
    <t>Cementáreň Lietavská Lúčka a.s.</t>
  </si>
  <si>
    <t xml:space="preserve">DP Lietavská Svinná </t>
  </si>
  <si>
    <t xml:space="preserve"> Vápence pre špeciálne účely</t>
  </si>
  <si>
    <t>DP Ladce II - lom Butkov</t>
  </si>
  <si>
    <t>Považská cementáreň a.s. Ladce</t>
  </si>
  <si>
    <t xml:space="preserve"> Vápence a cementárenské suroviny</t>
  </si>
  <si>
    <t xml:space="preserve"> Vápence</t>
  </si>
  <si>
    <t>DP Nitrianske Pravno</t>
  </si>
  <si>
    <t>Tondach Slovensko s.r.o. železničná 53, Stupava</t>
  </si>
  <si>
    <t xml:space="preserve">DP Preseľany </t>
  </si>
  <si>
    <t>Tehelňa Preseľany s r.o. Preseľany</t>
  </si>
  <si>
    <t>DP Trenčianska Turná</t>
  </si>
  <si>
    <t>Obec Trenčianska Turná</t>
  </si>
  <si>
    <t>CHLÚ Prievidza II</t>
  </si>
  <si>
    <t>DP Prievidza I</t>
  </si>
  <si>
    <t>CHLÚ Radoľa</t>
  </si>
  <si>
    <t>DP Ilava</t>
  </si>
  <si>
    <t xml:space="preserve">LNN Beluša </t>
  </si>
  <si>
    <t>LNN Cimenná</t>
  </si>
  <si>
    <t xml:space="preserve"> Tehliarske suroviny</t>
  </si>
  <si>
    <t>LNN Krivosúd-Bodovka</t>
  </si>
  <si>
    <t>ZUaPS Krivosúd Bodovka</t>
  </si>
  <si>
    <t>LNN Dulov I</t>
  </si>
  <si>
    <t>ZEMPRA, s.r.o., Ilava</t>
  </si>
  <si>
    <t>LNN - Horovce - Sihoť, par.č.689/3 KN C</t>
  </si>
  <si>
    <t>ZEMPRA s.r.o., Ilava</t>
  </si>
  <si>
    <t>LNN - Považany - Obora (C-KN 1294/55)</t>
  </si>
  <si>
    <t>ZAPA beton SK, s.r.o., Vajnorská 142, 830 00 Bratislava 3</t>
  </si>
  <si>
    <t>LNN Nozdrkovce, k.ú. Trenčianske Biskupice</t>
  </si>
  <si>
    <t>VOD-EKO a.s. Trenčín</t>
  </si>
  <si>
    <t>LNN Rozvadze</t>
  </si>
  <si>
    <t>LNN - Považské Podhradie</t>
  </si>
  <si>
    <t>VÁHOSTAV - SK a.s., Žilina</t>
  </si>
  <si>
    <t>LNN Dubnica nad Váhom, lokalita Pažite</t>
  </si>
  <si>
    <t>ÚTES spol. s r.o., Dubnica n/V</t>
  </si>
  <si>
    <t>Rozvadze - Paseka</t>
  </si>
  <si>
    <t>STAVCEST, s.r.o., Bratislavská 51/123, 911 05 Trenčín</t>
  </si>
  <si>
    <t>LNN Chrenovec-Brusno, p.č. 1062/2</t>
  </si>
  <si>
    <t>LNN Kľúčové - Za Váhom</t>
  </si>
  <si>
    <t>Spoločenstvo bývalých urbárnikov a lesomajiteľov obce Kľúčové, Nemšová</t>
  </si>
  <si>
    <t>LNN Sihoť nad Váhom</t>
  </si>
  <si>
    <t>SLOVŠTRK, s.r.o., Bratislava</t>
  </si>
  <si>
    <t>LNN Kočovce - Sever</t>
  </si>
  <si>
    <t>SLOVENSKÉ ŠTRKOPIESKY, s.r.o., Tatranská 18, 059 91 Veľký Slavkov</t>
  </si>
  <si>
    <t>LNN Kočovce - Východ</t>
  </si>
  <si>
    <t>LNN Kočovce-Važiny, p.č. 351/7, 351/11</t>
  </si>
  <si>
    <t>LNN Sigoť - k.ú. Lednické Rovne</t>
  </si>
  <si>
    <t>SESTAV, s.r.o. Ilava</t>
  </si>
  <si>
    <t>LNN Za Váhom - k.ú. Hloža-Podhorie, Lednické Rovne</t>
  </si>
  <si>
    <t>DP Beluša I, štrkovňa Lednické Rovne</t>
  </si>
  <si>
    <t>LNN Kotešová, lokality Oblazov, Za Váhom</t>
  </si>
  <si>
    <t>Obchod s palivami s.r.o. Žilina</t>
  </si>
  <si>
    <t>LNN Brunovce</t>
  </si>
  <si>
    <t>Nerast, s.r.o., Bratislava</t>
  </si>
  <si>
    <t>LNN Opatovce  "Plošná ťažba"</t>
  </si>
  <si>
    <t>LIM plus, s.r.o., Pod Juhom 3842/33, Trenčín</t>
  </si>
  <si>
    <t>LNN Trenčín-Opatová "Za Kanálom"</t>
  </si>
  <si>
    <t>KSR-Kameňolomy SR, s.r.o. Zvolen</t>
  </si>
  <si>
    <t>LNN Beckov II - Zelená voda I.</t>
  </si>
  <si>
    <t>LNN - Veľká Bytča, KN C 3108/9</t>
  </si>
  <si>
    <t>Kamenivo Slovakia a.s. Bytča - Hrabové, Ján Korbáš - VANDO, Malá Bytča 111, 014 01 Bytča</t>
  </si>
  <si>
    <t>k.ú. Predmier, p.č. 1449/2, 1450, 1451, 1452</t>
  </si>
  <si>
    <t>LNN - Predmier, KN C 1119/25,61,64</t>
  </si>
  <si>
    <t>vodné dielo Hričov</t>
  </si>
  <si>
    <t>LNN - Predmier</t>
  </si>
  <si>
    <t>DP Malá Bytča</t>
  </si>
  <si>
    <t>LNN - Rakoľuby - Kačín I. a II. etapa</t>
  </si>
  <si>
    <t>K.L.K., spol. s r.o., Kočovce č. 431, 916 31 Kočovce</t>
  </si>
  <si>
    <t>LNN - Beckov - Kopané</t>
  </si>
  <si>
    <t>LNN Beckov - Zelená voda (p.č. 1794/62, 1794/66)</t>
  </si>
  <si>
    <t>DP Beckov I</t>
  </si>
  <si>
    <t>LNN Beckov III - Prúdiky</t>
  </si>
  <si>
    <t>k.ú. Predmier, p.č. 1452</t>
  </si>
  <si>
    <t>Doprava a služby K+T, spol. s r.o., Horelica 13, Čadca</t>
  </si>
  <si>
    <t>LNN Za Váhom I.</t>
  </si>
  <si>
    <t>Doprastav, a.s., Bratislava</t>
  </si>
  <si>
    <t>LNN Za Váhom</t>
  </si>
  <si>
    <t>LNN - Považské Podhradie, lokalita Prúdy, KN C 769/29, KN E 788/1</t>
  </si>
  <si>
    <t>LNN - Považská Teplá</t>
  </si>
  <si>
    <t>LNN - Sihoť - k.ú. Prejta</t>
  </si>
  <si>
    <t>DARJA s.r.o., Bolešov</t>
  </si>
  <si>
    <t>LNN - Bolešov - Prejta, p.č. 917/3</t>
  </si>
  <si>
    <t>LNN Varín</t>
  </si>
  <si>
    <t>DAL, s.r.o. Považský Chlmec 500, 010 01 Žilina</t>
  </si>
  <si>
    <t>LNN Považany</t>
  </si>
  <si>
    <t>bez povolenia ČVBS - naposledy Podielnické družstvo Považie Považany</t>
  </si>
  <si>
    <t>LNN Očkov</t>
  </si>
  <si>
    <t>bez povolenia ČVBS - naposledy PD Podolie</t>
  </si>
  <si>
    <t>LNN Dulov, lok. Dolné prúdy</t>
  </si>
  <si>
    <t>AGROFARMA, spol. s r.o. Červený Kameň</t>
  </si>
  <si>
    <t xml:space="preserve"> Štrkopiesky a piesky</t>
  </si>
  <si>
    <t>LNN Ježovce - Modrová</t>
  </si>
  <si>
    <t>LNN Snežnica</t>
  </si>
  <si>
    <t>Podhradie</t>
  </si>
  <si>
    <t>Zdenko Ducký - KAMENTA, ul Záhradná 851/3, 956 18 Bošany</t>
  </si>
  <si>
    <t>DP Malá Lehota</t>
  </si>
  <si>
    <t xml:space="preserve">VSK MINERAL, s.r.o. Košice </t>
  </si>
  <si>
    <t xml:space="preserve">DP Bystričany </t>
  </si>
  <si>
    <t>VSK a.s., Novoveská Huta - Spišská Nová Ves</t>
  </si>
  <si>
    <t>DP Horné Vestenice</t>
  </si>
  <si>
    <t>VESTKAM s.r.o. Horné Vestenice</t>
  </si>
  <si>
    <t>DP Malé Kršteňany</t>
  </si>
  <si>
    <t>DP Ráztočno</t>
  </si>
  <si>
    <t>TOWER BC, a.s., Prievidza</t>
  </si>
  <si>
    <t>DP Krnča, DP Krnča II</t>
  </si>
  <si>
    <t>SLOVSKALs r.o. Krnča</t>
  </si>
  <si>
    <t>LNN - pieskovec - lom Kýčera</t>
  </si>
  <si>
    <t>ROSSETA, s.r.o., Školská 144/58, 013 06 Terchová</t>
  </si>
  <si>
    <t>DP Závada</t>
  </si>
  <si>
    <t>Roľnícke podielnické družstvo Závada</t>
  </si>
  <si>
    <t>LNN Závada-Velušovce</t>
  </si>
  <si>
    <t>Prefa-stav s.r.o. Topoľčany</t>
  </si>
  <si>
    <t>LNN Podlužany-Zlobiny</t>
  </si>
  <si>
    <t>DP Krnča</t>
  </si>
  <si>
    <t>PORFIX Sand, s.r.o., Zemianske Kostoľany</t>
  </si>
  <si>
    <t>DP Podlužany I</t>
  </si>
  <si>
    <t>Poľnohospodárske družstvo Podlužany</t>
  </si>
  <si>
    <t>DP Tunežice</t>
  </si>
  <si>
    <t>PK Doprastav a.s., Kragujevská 11, 010 01 Žilina</t>
  </si>
  <si>
    <t>LNN Lom pod Končinou</t>
  </si>
  <si>
    <t>ZU, pozemkové spoločenstvo Čavoj, 972 29 Čavoj č.86</t>
  </si>
  <si>
    <t>LNN Kolárovice - lom Melocík</t>
  </si>
  <si>
    <t>Lesostav Sever s.r.o. Oščadnica</t>
  </si>
  <si>
    <t>Lehota pod Vtáčnikom - lom Hora</t>
  </si>
  <si>
    <t>LANCAST SK, s.r.o., 029 56 Zakamenné č. 1020</t>
  </si>
  <si>
    <t>DP Malá Lehota I</t>
  </si>
  <si>
    <t>DP Veľká Čierna</t>
  </si>
  <si>
    <t>DP Klížske Hradište</t>
  </si>
  <si>
    <t>KAROB, s.r.o., Ješkova Ves</t>
  </si>
  <si>
    <t>LNN Klížske Hradište - Staré Kopanice</t>
  </si>
  <si>
    <t>LNN - štrkopiesky, Krivosúd-Bodovka</t>
  </si>
  <si>
    <t>DP Hradište</t>
  </si>
  <si>
    <t>Slovenské kameňolomy, o.z. Hradište s.r.o. Trenčín</t>
  </si>
  <si>
    <t>EXPLOIT, s.r.o., Prievidza</t>
  </si>
  <si>
    <t>DP Súľovce</t>
  </si>
  <si>
    <t>TOVO EU s.r.o.Jurkovičova 17, 943 11 Nitra</t>
  </si>
  <si>
    <t>LNN - dolomit - stav. kameň - Rajec-Baranová</t>
  </si>
  <si>
    <t>ERPOS, spol. s r.o., Vysokoškolákov 4, 010 01 Žilina</t>
  </si>
  <si>
    <t>DP Turie I.</t>
  </si>
  <si>
    <t>DP Turie</t>
  </si>
  <si>
    <t>Doprastav a.s., generálne riaditeľstvo, Drieňová 27, 826 56 Blava</t>
  </si>
  <si>
    <t>DOLMIT, s.r.o., Trenčín</t>
  </si>
  <si>
    <t>Dobývanie spol. s r.o. Stráňavy - Lom Polom</t>
  </si>
  <si>
    <t>LNN Lopušné Pažite</t>
  </si>
  <si>
    <t>CEMEX Aggregates Slovakia, s.r.o., Račianske mýto 1/D, 831 02 BA-Nové Mesto</t>
  </si>
  <si>
    <t>DP Beluša</t>
  </si>
  <si>
    <t>DP Jablonové</t>
  </si>
  <si>
    <t>LNN Rajecká Lesná-Úsypy</t>
  </si>
  <si>
    <t>LNN Vyšehradné II</t>
  </si>
  <si>
    <t xml:space="preserve">LNN Vyšehradné I </t>
  </si>
  <si>
    <t>DP Lúky pod Makytou</t>
  </si>
  <si>
    <t>LNN Modrovka - Ježovec</t>
  </si>
  <si>
    <t>LNN paleopieskovce, Ochodnica</t>
  </si>
  <si>
    <t>LNN Mojtín</t>
  </si>
  <si>
    <t>LNN Malý Kolačín</t>
  </si>
  <si>
    <t>LNN Lazy pod Makytou</t>
  </si>
  <si>
    <t>LNN Milošová</t>
  </si>
  <si>
    <t xml:space="preserve">LNN Veľké Rovné </t>
  </si>
  <si>
    <t>DP Veľká Čierna I</t>
  </si>
  <si>
    <t>Bekam, s.r.o., Považský Chlmec 500, 010 03 Žilina</t>
  </si>
  <si>
    <t>LNN Nitrianske Rudno - Rokoš</t>
  </si>
  <si>
    <t>B a B plus, s.r.o., Nitr. Rudno</t>
  </si>
  <si>
    <t>LNN-Cigeľ-lom Košariská</t>
  </si>
  <si>
    <t>ANDESIT MINE, s. r. o., Šustekova 14, Bratislava</t>
  </si>
  <si>
    <t>DP Dolný Kamenec</t>
  </si>
  <si>
    <t>DP Podhradie</t>
  </si>
  <si>
    <t>AKE. s r.o. Prievidza</t>
  </si>
  <si>
    <t>LNN - Podhradie, parcelné č.1437/4</t>
  </si>
  <si>
    <t>AKE s.r.o., Prievidza</t>
  </si>
  <si>
    <t xml:space="preserve"> Stavebný kameň</t>
  </si>
  <si>
    <t xml:space="preserve"> Nerudné suroviny</t>
  </si>
  <si>
    <t>DP Nováky I</t>
  </si>
  <si>
    <t>DP Cigeľ</t>
  </si>
  <si>
    <t>DP Handlová</t>
  </si>
  <si>
    <t>Hornonitrianske bane Prievidza a.s. Prievidza</t>
  </si>
  <si>
    <t xml:space="preserve"> Uhlie</t>
  </si>
  <si>
    <t>Obvodného banského úradu v Prievidzi</t>
  </si>
  <si>
    <t>Príloha č. 49-IV/V</t>
  </si>
  <si>
    <t>Transtav s.r.o., M.R. Štefánika 1250, Revúca</t>
  </si>
  <si>
    <t xml:space="preserve">Mestské lesy Dobšiná, spol. s r.o. , Turecká 54,  Dobšiná </t>
  </si>
  <si>
    <t>Mesto Gelnica, Banícke námestie 4, 056 01 Gelnica</t>
  </si>
  <si>
    <t xml:space="preserve">Mestské lesy Jelšava, s.r.o., Námestie republiky 500, 049 16 Jelšava </t>
  </si>
  <si>
    <t>G.O. - Sand s.r.o.,  Ďurková</t>
  </si>
  <si>
    <t>TALBET s.r.o., Stará Ľubovňa</t>
  </si>
  <si>
    <t>DMG Trade SK s.r.o., Rožňava</t>
  </si>
  <si>
    <t>GP.TRANS, spol. s r.o., Plavnica</t>
  </si>
  <si>
    <t>Podzemní stavby KOSPER, a.s. organizačná zložka, Spišská Nová Ves</t>
  </si>
  <si>
    <t>SLOVMAG, a.s. Lubeník (opravy a revízie TZ, EZ a PZ)</t>
  </si>
  <si>
    <t>GENES, a.s. Hnúšťa (opr. a rev. TZ, ZZ a EZ)</t>
  </si>
  <si>
    <t>SABAR, s.r.o. Markušovce (opr. a rev. TZ, ZZ a EZ)</t>
  </si>
  <si>
    <t>VSK, a.s. Spišská Nová Ves (mont. opr. a skúšky EZ)</t>
  </si>
  <si>
    <t>Uranpres, s.r.o. Prešov (mont. opr. a skúšky EZ)</t>
  </si>
  <si>
    <t>Carmeuse Slovakia, s.r.o. Slavec (mont. a opr. EZ)</t>
  </si>
  <si>
    <t>SLOVMAG, a.s. Lubeník (opravy a revízie ZZ a V)</t>
  </si>
  <si>
    <t>Calmit, s.r.o. Bratislava (mont. opr. a skúšky EZ)</t>
  </si>
  <si>
    <t>Calmit, s.r.o. Bratislava (mont. opr. a skúšky ZZ)</t>
  </si>
  <si>
    <t>Calmit, s.r.o. Bratislava (mont. opr. a skúšky TZ)</t>
  </si>
  <si>
    <t>SETEZA, s.r.o. Spišská Nová Ves (montáž a revízie EZ)</t>
  </si>
  <si>
    <t>EUROTALC, s.r.o. Gemerská Poloma (montáž a oprava EZ)</t>
  </si>
  <si>
    <t>AJUVA Š+S s.r.o. Banská Bystrica (revízie, výchova</t>
  </si>
  <si>
    <t>PP- revízie, s.r.o. Spišská Nová Ves (revízie TZ a ZZ)</t>
  </si>
  <si>
    <t>ELPS s.r.o. Letanovce (montáž a revízie EZ)</t>
  </si>
  <si>
    <t xml:space="preserve">RBG Slovakia, s.r.o. </t>
  </si>
  <si>
    <t>SMZ - Služby, a.s. Jelšava</t>
  </si>
  <si>
    <t>MERIX - EU s.r.o.</t>
  </si>
  <si>
    <t>MAXAM Slovensko s.r.o. Bratislava</t>
  </si>
  <si>
    <t>Mária Krajňáková, INŠTITÚT VZDELÁVANIA</t>
  </si>
  <si>
    <t>Austin Powder Slovakia, s.r.o. Bratislava</t>
  </si>
  <si>
    <t>MADI´S, s.r.o. Poprad (montáž a revízie EZ)</t>
  </si>
  <si>
    <t>Ing. Ján Kundrát projektovanie EZ</t>
  </si>
  <si>
    <t>Minďáš Vladimír (revízie EZ)</t>
  </si>
  <si>
    <t>Ing. Ján Jankovčin, Spišská Nová Ves revízie EZ, výchova a vzdelávanie</t>
  </si>
  <si>
    <t>BANÍK, s.r.o., Poproč</t>
  </si>
  <si>
    <t>Ing. Július Lapdavský Deštrukprojekt</t>
  </si>
  <si>
    <t>STYL - BAU SLOVAKIA, s.r.o.</t>
  </si>
  <si>
    <t>Poľnohospodárske družstvo Mengusovce</t>
  </si>
  <si>
    <t>PIENSTAV a.s., Stará Ľubovňa</t>
  </si>
  <si>
    <t>Obec Hnilčík</t>
  </si>
  <si>
    <t>Kamenivo Transtav, s.r.o. Revúca</t>
  </si>
  <si>
    <t>GEOTECHNIK, s.r.o. Spišská Nová Ves</t>
  </si>
  <si>
    <t>ČADIČ, spol. s r.o. Hnúšťa</t>
  </si>
  <si>
    <t>BEDIK, s.r.o., Kežmarok</t>
  </si>
  <si>
    <t>EUROTECH GROUP s.r.o.</t>
  </si>
  <si>
    <t>Pozemkové spoločenstvo urbarialistov v Batizovciach</t>
  </si>
  <si>
    <t>Ing. Ján Harabin, JhARABING, Odorín</t>
  </si>
  <si>
    <t>NITROERG -SK s.r.o.</t>
  </si>
  <si>
    <t>ELGEON s.r.o.</t>
  </si>
  <si>
    <t>KOGE HK s.r.o.</t>
  </si>
  <si>
    <t>IVEL Invest s.r.o.</t>
  </si>
  <si>
    <t>Dalmosk s.r.o.</t>
  </si>
  <si>
    <t>NAFTA, a.s. Gbely</t>
  </si>
  <si>
    <t>TUBAU, a.s. Bratislava</t>
  </si>
  <si>
    <t>Rudné bane, š.p., Banská Bystrica</t>
  </si>
  <si>
    <t>SKANSKA BS, a.s. Prievidza</t>
  </si>
  <si>
    <t>KPS Košice,</t>
  </si>
  <si>
    <t>Vodohospodárska výstavba, š.p. Bratislava,</t>
  </si>
  <si>
    <t>VIA, spol. s r.o. Banská Bystrica,</t>
  </si>
  <si>
    <t>ŠOP SR - Správa slovenských jaskýň, Liptovský Mikuláš</t>
  </si>
  <si>
    <t>PRIVATEX PYRO, s.r.o., Dubnica n/Váhom</t>
  </si>
  <si>
    <t>MASEVA, s.r.o., Košice</t>
  </si>
  <si>
    <t>LUVEMA, spol. s r.o., Nová Baňa</t>
  </si>
  <si>
    <t>KONŠTRUKCIA-Defence, a.s., Trenčín</t>
  </si>
  <si>
    <t>Inžinierske stavby, a.s. Košice,</t>
  </si>
  <si>
    <t>INGREAL, s.r.o. Košice,</t>
  </si>
  <si>
    <t>Ing. Jozef Prohinský, Bansko-meračské a geolog. služby, Košice,</t>
  </si>
  <si>
    <t>INGEO, a.s. Žilina,</t>
  </si>
  <si>
    <t>HAGEOS, s.r.o. Liptovský Hrádok,</t>
  </si>
  <si>
    <t>GEOstatik, s.r.o. Žilina,</t>
  </si>
  <si>
    <t>Geoprieskum, a.s. Nová Baňa,</t>
  </si>
  <si>
    <t>Geologická služba SR, Bratislava,</t>
  </si>
  <si>
    <t>GEOKOMPLEX, a.s. Bratislava,</t>
  </si>
  <si>
    <t>Féher - Slovakia Keramoservis, Debraď,</t>
  </si>
  <si>
    <t>EnviGeo, s.r.o. Banská Bystrica,</t>
  </si>
  <si>
    <t>DOPRAVOPROJEKT, a.s. Bratislava,</t>
  </si>
  <si>
    <t>DEMOLEX, s.r.o., Čečejovce</t>
  </si>
  <si>
    <t>DEMONTA, s.r.o., Košice</t>
  </si>
  <si>
    <t>BASKO, s.r.o. Košice,</t>
  </si>
  <si>
    <t>NTEL  - spol. s r.o. Konrádovce</t>
  </si>
  <si>
    <t>RNDr. Karol Berta, Lučenec,</t>
  </si>
  <si>
    <t>EX TRANS, s.r.o. Rožňava</t>
  </si>
  <si>
    <t>RimaMuraň Rožňava, s.r.o. Rožňava</t>
  </si>
  <si>
    <t>Rimamuranská spoločnosť, s.r.o. Rožňava</t>
  </si>
  <si>
    <t>RimaMuráň, s.r.o. Rožňava,</t>
  </si>
  <si>
    <t>ZAMGEO, s.r.o., Rožňava</t>
  </si>
  <si>
    <t>Štefan Krátky Rožňava (montáž a opravy EZ)</t>
  </si>
  <si>
    <t>Ing. Dušan Uhrín, Rakovnica (mont. a rev. tech. EZ)</t>
  </si>
  <si>
    <t>GEOENVEX, s.r.o. Rožňava,</t>
  </si>
  <si>
    <t>Vladimír Maduda - PLY SPO Rožňava (montáž a revízie PZ)</t>
  </si>
  <si>
    <t>SLOVENSKÉ ŠTRKOPIESKY, s.r.o.  Veľký Slavkov</t>
  </si>
  <si>
    <t>ŠTÁTNE LESY TATRANSKÉHO NÁRODNÉHO PARKU, Tatranská Lomnica,</t>
  </si>
  <si>
    <t>Ľubomír Škoviera TATRAREGULA, Poprad (mont. a opr. PZ)</t>
  </si>
  <si>
    <t>GAS &amp; OIL, spol. s r.o. Poprad, projety PZ</t>
  </si>
  <si>
    <t>STI, s.r.o. Krompachy</t>
  </si>
  <si>
    <t>Štrkopiesky Batizovce, s.r.o. (opr. a rev. TZ, ZZ a EZ)</t>
  </si>
  <si>
    <t>Ing. Miroslav Janov, Spišská Nová Ves RT TZ, ZZ, ŤZ, nedeštruktívna kontrola lán</t>
  </si>
  <si>
    <t>MASEVA GAS, spol. s r.o. Spišská Nová Ves</t>
  </si>
  <si>
    <t>I.S.I., s.r.o. Spišská Nová Ves</t>
  </si>
  <si>
    <t>Ing. Pavol Slebodník, Letanovce (rev. tech. el. zariadení),</t>
  </si>
  <si>
    <t>Uranpres, s.r.o. Spišská Nová Ves,</t>
  </si>
  <si>
    <t>Štefan Poklemba-NEISON Odorín (mont., opr. a prev. EZ),</t>
  </si>
  <si>
    <t>MKŠ s.r.o., Autodoprava - služby, Rudňany,</t>
  </si>
  <si>
    <t>Minerál AGT, s.r.o. Spišská Nová Ves,</t>
  </si>
  <si>
    <t>PYRODYN spiš s.r.o., Spišské Podhradie</t>
  </si>
  <si>
    <t>SLOVZEOLIT, spol. s r.o. Spišská Nová Ves,</t>
  </si>
  <si>
    <t>Ing. František Peller, Spišská Nová Ves (rev.el.zar.),</t>
  </si>
  <si>
    <t>GEOLOGIA, spol. s r.o. Spišská Nová Ves,</t>
  </si>
  <si>
    <t>Geologická služba SR, Regionálne centrum Spišská Nová Ves,</t>
  </si>
  <si>
    <t>BBF elektro s.r.o. Spišská Nová Ves (proj,mont.opr.rev. EZ)</t>
  </si>
  <si>
    <t>Ostatné organizácie dozorované OBÚ Spišská Nová Ves</t>
  </si>
  <si>
    <t>DP SNV V.</t>
  </si>
  <si>
    <t>Ludovika Mining, s.r.o.</t>
  </si>
  <si>
    <t>DP Revúčka</t>
  </si>
  <si>
    <t>LENITAS, s.r.o.</t>
  </si>
  <si>
    <t>Rožňava - odkalisko-LNN</t>
  </si>
  <si>
    <t xml:space="preserve">Rudohorská investičná spoločnosť, s.r.o. </t>
  </si>
  <si>
    <t xml:space="preserve">Nižné Slovinky </t>
  </si>
  <si>
    <t>Ing. Oto Smik, Spišská Nová Ves</t>
  </si>
  <si>
    <t>Nadabula - LNN - hlušina</t>
  </si>
  <si>
    <t>Prvá banská s.r.o., Spišská Nová Ves</t>
  </si>
  <si>
    <t>Markuška - LNN</t>
  </si>
  <si>
    <t>NOVEL, s.r.o., Košice</t>
  </si>
  <si>
    <t xml:space="preserve">DP Silická Brezová I, travertín  </t>
  </si>
  <si>
    <t>CANTERA s.r.o., Štítnik</t>
  </si>
  <si>
    <t>Úpravňa</t>
  </si>
  <si>
    <t>DP Gemerská Poloma</t>
  </si>
  <si>
    <t>EUROTALC, s.r.o. Gemerská Poloma</t>
  </si>
  <si>
    <t>DP Spišská Nová Ves I - sadrovec</t>
  </si>
  <si>
    <t>Drviareň</t>
  </si>
  <si>
    <t>DP Spišská Nová Ves</t>
  </si>
  <si>
    <t>VSK a.s.,  Novoveská Huta</t>
  </si>
  <si>
    <t>DP Gemerská Hôrka - sadrovec</t>
  </si>
  <si>
    <t>LNN - Hnúšťa - odval</t>
  </si>
  <si>
    <t xml:space="preserve">INTOCAST Slovakia, a.s. Košice - Šaca </t>
  </si>
  <si>
    <t>DP Hnúšťa - Mútnik - mastenec</t>
  </si>
  <si>
    <t>Gemerská nerudná spoločnosť, a.s.</t>
  </si>
  <si>
    <t>Silicon, a.s., Dobšiná</t>
  </si>
  <si>
    <t>DP Švedlár - kremeň</t>
  </si>
  <si>
    <t>Dielňe opracovania kameňa</t>
  </si>
  <si>
    <t>DP Spišské Podhradie I - travertín</t>
  </si>
  <si>
    <t xml:space="preserve">EURO KAMEŇ, s.r.o. </t>
  </si>
  <si>
    <t>DP Markušovce</t>
  </si>
  <si>
    <t>SABAR, s.r.o., Markušovce</t>
  </si>
  <si>
    <t>DP Lipovník</t>
  </si>
  <si>
    <t xml:space="preserve">KLUBII s.r.o., Bratislava </t>
  </si>
  <si>
    <t>DP Čoltovo I.</t>
  </si>
  <si>
    <t>Čoltovo, LNN</t>
  </si>
  <si>
    <t>KAM-BET, spol. s.r.o. Čoltovo</t>
  </si>
  <si>
    <t>Úprava</t>
  </si>
  <si>
    <t>DP Tisovec, lom Tisovec</t>
  </si>
  <si>
    <t>Calmit, spol. s r.o., Bratislava, závod  Tisovec</t>
  </si>
  <si>
    <t xml:space="preserve">DP Slavec, lom Gombasek  </t>
  </si>
  <si>
    <t>Carmeuse Slovakia, s.r.o. Slavec</t>
  </si>
  <si>
    <t>DP Jaklovce, lom Kurtova Skala</t>
  </si>
  <si>
    <t>Calmit, spol. s r.o., Bratislava, závod Margecany</t>
  </si>
  <si>
    <t xml:space="preserve">DP Behynce </t>
  </si>
  <si>
    <t>Ipeľské tehelne, a.s. Lučenec, závod Tornaľa</t>
  </si>
  <si>
    <t>Veľká Lomnica I.</t>
  </si>
  <si>
    <t>RIVERSAND a.s,. Bratislava</t>
  </si>
  <si>
    <t>LNN - Hubovo</t>
  </si>
  <si>
    <t>Edita Hubayová, Tornaľa</t>
  </si>
  <si>
    <t>LNN- Hodejov - STELLA SAND</t>
  </si>
  <si>
    <t>Dušan Výboch, Košice</t>
  </si>
  <si>
    <t>CHRUMEX, s.r.o., Lenka</t>
  </si>
  <si>
    <t>Starňa - Pikonta, LNN</t>
  </si>
  <si>
    <t>Ing. Jozef Orban - Geomer, Banská Bystrica</t>
  </si>
  <si>
    <t>pieskovňa Gortva - LNN</t>
  </si>
  <si>
    <t xml:space="preserve">Agócs Alexander, ODS Jesenské </t>
  </si>
  <si>
    <t>pieskovňa Gerlachov - Juh, LNN</t>
  </si>
  <si>
    <t>Poľnohospodárske družstvo TATRAN Gerlachov</t>
  </si>
  <si>
    <t>pieskovňa Batizovce II -LNN</t>
  </si>
  <si>
    <t>Agrostav, SOD Poprad</t>
  </si>
  <si>
    <t>Batizovce II-LNN</t>
  </si>
  <si>
    <t>DP Batizovce I</t>
  </si>
  <si>
    <t>DP Batizovce</t>
  </si>
  <si>
    <t>Štrkopiesky Batizovce, s.r.o., Batizovce</t>
  </si>
  <si>
    <t xml:space="preserve">DP Plaveč   </t>
  </si>
  <si>
    <t>Levoča - Balaš LNN</t>
  </si>
  <si>
    <t>MATRIX SLOVAKIA, s.r.o., Spišská Nová Ves</t>
  </si>
  <si>
    <t>Baláš - LNN</t>
  </si>
  <si>
    <t>Ing. Babej Jozef, B - Gas, Levoča</t>
  </si>
  <si>
    <t>DP Kvetnica, lom Kvetnica</t>
  </si>
  <si>
    <t>ČVBS - lom Husina - Kopačog, LNN</t>
  </si>
  <si>
    <t>EURO BASALT, s.r.o. Veľké Dravce</t>
  </si>
  <si>
    <t>DP Konrádovce</t>
  </si>
  <si>
    <t>BAZALT PRODUCT, s.r.o., Lučenec</t>
  </si>
  <si>
    <t>DP Rimavská Baňa</t>
  </si>
  <si>
    <t xml:space="preserve">DP Olcnava, lom Olcnava  </t>
  </si>
  <si>
    <t xml:space="preserve">DP Husina, </t>
  </si>
  <si>
    <t>LNN Spišský Hrhov</t>
  </si>
  <si>
    <t>LNN Rudňany</t>
  </si>
  <si>
    <t>DOPRAVEX kameňolomy s.r.o., Príbovce</t>
  </si>
  <si>
    <t>LNN Poľanovce</t>
  </si>
  <si>
    <t>LOMY MTD, s.r.o., Prešov</t>
  </si>
  <si>
    <t>DP Čoltovo, Iom Čoltovo</t>
  </si>
  <si>
    <t>lom Bor, LNN</t>
  </si>
  <si>
    <t>Poľnohospodárske druž. podielnikov Spišská Teplica</t>
  </si>
  <si>
    <t>LNN - Hranovnica Dubina</t>
  </si>
  <si>
    <t xml:space="preserve">DP Hranovnica - lom Dubina </t>
  </si>
  <si>
    <t>lom Toporec Valing, LNN</t>
  </si>
  <si>
    <t>ŠTRKOTREND, s.r.o., Stará Ľubovňa</t>
  </si>
  <si>
    <t>lom Tatranská Kotlina, LNN</t>
  </si>
  <si>
    <t>Mestský podnik Spišská Belá</t>
  </si>
  <si>
    <t>lom Toporec - Basy, LNN</t>
  </si>
  <si>
    <t>Vojenské lesy a majetky SR, š.p. OZ Kežmarok</t>
  </si>
  <si>
    <t>DP Jarabina, lom Jarabina</t>
  </si>
  <si>
    <t xml:space="preserve">POĽANA - podielnické družstvo Jarabina </t>
  </si>
  <si>
    <t>lom Vyšný Slavkov, LNN</t>
  </si>
  <si>
    <t xml:space="preserve">VS Stones s.r.o., Košice </t>
  </si>
  <si>
    <t>DP Silická Brezová</t>
  </si>
  <si>
    <t>DP Stará Ľubovňa I</t>
  </si>
  <si>
    <t>DP Mokrá Lúka, Lom Mokrá Lúka</t>
  </si>
  <si>
    <t>DP Husina I Kamemnistá Dolina</t>
  </si>
  <si>
    <t>MINERALS MINING SK s.r.o., Košice</t>
  </si>
  <si>
    <t>DP Honce, lom Honce</t>
  </si>
  <si>
    <t xml:space="preserve">VSK MINERAL s.r.o., Košice </t>
  </si>
  <si>
    <t>DP Spišská Nová Ves IV, lom Grétla</t>
  </si>
  <si>
    <t xml:space="preserve">DP Spišské Tomášovce, lom Ďurkovec </t>
  </si>
  <si>
    <t>JURMI, s.r.o., Plavnica</t>
  </si>
  <si>
    <t>DP Rovné - Burda</t>
  </si>
  <si>
    <t>INTOCAST SLOVAKIA, a.s., Košice - Šaca</t>
  </si>
  <si>
    <t>DP Rovné II.</t>
  </si>
  <si>
    <t>úpravňa</t>
  </si>
  <si>
    <t>DP Hnúšťa -  baňa</t>
  </si>
  <si>
    <t>DP Lubeník I - Amag</t>
  </si>
  <si>
    <t>Sintrová prevádzka</t>
  </si>
  <si>
    <t>ÚŤS + drviareň</t>
  </si>
  <si>
    <t>DP Lubeník prevádzka BČ</t>
  </si>
  <si>
    <t>SLOVMAG, a.s. Lubeník</t>
  </si>
  <si>
    <t>správa a divízia servis</t>
  </si>
  <si>
    <t>decentralizovaná údržba povrch</t>
  </si>
  <si>
    <t>ZMŽH</t>
  </si>
  <si>
    <t>Rotačné pece + mlynica  a lisovňa</t>
  </si>
  <si>
    <t>Šachtové pece</t>
  </si>
  <si>
    <t xml:space="preserve">ÚŤS </t>
  </si>
  <si>
    <t>decentralizovaná údržba DB</t>
  </si>
  <si>
    <t>HBD</t>
  </si>
  <si>
    <t>DP Jelšava</t>
  </si>
  <si>
    <t>Slovenské magnezitové závody, a.s., Jelšava</t>
  </si>
  <si>
    <t>DP Rožňava III.</t>
  </si>
  <si>
    <t>DP Rožňava I.</t>
  </si>
  <si>
    <t>Gemer - Can, s.r.o.</t>
  </si>
  <si>
    <t>DP Slovinky</t>
  </si>
  <si>
    <t>DP Markušovce I.</t>
  </si>
  <si>
    <t>Barytareň</t>
  </si>
  <si>
    <t xml:space="preserve">Úpravňa </t>
  </si>
  <si>
    <t>DP Poráč I.</t>
  </si>
  <si>
    <t>Obvodného banského úradu v Spišskej Novej vsi</t>
  </si>
  <si>
    <t>Príloha č 49-V/V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</si>
</sst>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"/>
    <numFmt numFmtId="165" formatCode="#,##0.00_ ;\-#,##0.00\ "/>
    <numFmt numFmtId="166" formatCode="#,##0_ ;\-#,##0\ "/>
    <numFmt numFmtId="167" formatCode="#,##0.000"/>
    <numFmt numFmtId="168" formatCode="0.000"/>
    <numFmt numFmtId="169" formatCode="0.0"/>
    <numFmt numFmtId="170" formatCode="_-* #,##0.00\ _S_k_-;\-* #,##0.00\ _S_k_-;_-* &quot;-&quot;??\ _S_k_-;_-@_-"/>
    <numFmt numFmtId="171" formatCode="_-* #,##0.00\ &quot;Sk&quot;_-;\-* #,##0.00\ &quot;Sk&quot;_-;_-* &quot;-&quot;??\ &quot;Sk&quot;_-;_-@_-"/>
    <numFmt numFmtId="172" formatCode="_-* #,##0\ _S_k_-;\-* #,##0\ _S_k_-;_-* &quot;-&quot;??\ _S_k_-;_-@_-"/>
  </numFmts>
  <fonts count="49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0"/>
      <name val="Arial CE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Arial"/>
      <charset val="238"/>
    </font>
    <font>
      <b/>
      <i/>
      <sz val="10"/>
      <name val="Arial"/>
      <family val="2"/>
      <charset val="238"/>
    </font>
    <font>
      <b/>
      <sz val="10"/>
      <color indexed="12"/>
      <name val="Arial"/>
      <family val="2"/>
      <charset val="238"/>
    </font>
    <font>
      <sz val="10"/>
      <color indexed="10"/>
      <name val="Arial"/>
      <family val="2"/>
      <charset val="238"/>
    </font>
    <font>
      <b/>
      <sz val="9"/>
      <color indexed="12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vertAlign val="subscript"/>
      <sz val="10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 Narrow"/>
      <family val="2"/>
      <charset val="238"/>
    </font>
    <font>
      <i/>
      <vertAlign val="subscript"/>
      <sz val="10"/>
      <name val="Arial"/>
      <family val="2"/>
      <charset val="238"/>
    </font>
    <font>
      <sz val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0"/>
      <name val="Calibri"/>
      <family val="2"/>
      <charset val="238"/>
    </font>
    <font>
      <i/>
      <sz val="9"/>
      <name val="Arial"/>
      <family val="2"/>
      <charset val="238"/>
    </font>
    <font>
      <i/>
      <vertAlign val="subscript"/>
      <sz val="9"/>
      <name val="Arial"/>
      <family val="2"/>
      <charset val="238"/>
    </font>
    <font>
      <b/>
      <sz val="8"/>
      <name val="Arial"/>
      <family val="2"/>
      <charset val="238"/>
    </font>
    <font>
      <u/>
      <sz val="10"/>
      <name val="Arial"/>
      <family val="2"/>
      <charset val="238"/>
    </font>
    <font>
      <b/>
      <i/>
      <sz val="8"/>
      <name val="Arial"/>
      <family val="2"/>
      <charset val="238"/>
    </font>
    <font>
      <b/>
      <vertAlign val="superscript"/>
      <sz val="9"/>
      <name val="Arial"/>
      <family val="2"/>
      <charset val="238"/>
    </font>
    <font>
      <sz val="10"/>
      <name val="Arial CE"/>
      <family val="2"/>
      <charset val="238"/>
    </font>
    <font>
      <sz val="10"/>
      <color indexed="8"/>
      <name val="Arial"/>
      <charset val="238"/>
    </font>
    <font>
      <sz val="10"/>
      <color rgb="FFFF0000"/>
      <name val="Arial"/>
      <family val="2"/>
      <charset val="238"/>
    </font>
    <font>
      <strike/>
      <sz val="10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name val="Times New Roman CE"/>
      <family val="1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78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8" fillId="0" borderId="4" applyNumberFormat="0" applyFill="0" applyAlignment="0" applyProtection="0"/>
    <xf numFmtId="0" fontId="9" fillId="4" borderId="0" applyNumberFormat="0" applyBorder="0" applyAlignment="0" applyProtection="0"/>
    <xf numFmtId="0" fontId="10" fillId="17" borderId="5" applyNumberFormat="0" applyAlignment="0" applyProtection="0"/>
    <xf numFmtId="0" fontId="11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13" fillId="0" borderId="0"/>
    <xf numFmtId="0" fontId="13" fillId="0" borderId="0" applyBorder="0" applyProtection="0"/>
    <xf numFmtId="0" fontId="14" fillId="0" borderId="6" applyNumberFormat="0" applyFill="0" applyAlignment="0" applyProtection="0"/>
    <xf numFmtId="0" fontId="15" fillId="5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2" borderId="0" applyNumberFormat="0" applyBorder="0" applyAlignment="0" applyProtection="0"/>
    <xf numFmtId="170" fontId="2" fillId="0" borderId="0" applyFont="0" applyFill="0" applyBorder="0" applyAlignment="0" applyProtection="0"/>
    <xf numFmtId="0" fontId="2" fillId="0" borderId="0" applyNumberFormat="0" applyFont="0" applyFill="0" applyBorder="0" applyProtection="0">
      <alignment vertical="center"/>
    </xf>
    <xf numFmtId="0" fontId="2" fillId="0" borderId="0"/>
    <xf numFmtId="0" fontId="2" fillId="0" borderId="0"/>
    <xf numFmtId="0" fontId="2" fillId="0" borderId="0" applyNumberFormat="0" applyFont="0" applyFill="0" applyBorder="0" applyProtection="0">
      <alignment vertical="center"/>
    </xf>
    <xf numFmtId="0" fontId="2" fillId="0" borderId="0" applyNumberFormat="0" applyFont="0" applyFill="0" applyBorder="0" applyProtection="0">
      <alignment vertical="center"/>
    </xf>
    <xf numFmtId="0" fontId="2" fillId="0" borderId="0"/>
    <xf numFmtId="171" fontId="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 applyNumberFormat="0" applyFont="0" applyFill="0" applyBorder="0" applyProtection="0">
      <alignment vertical="center"/>
    </xf>
    <xf numFmtId="0" fontId="2" fillId="0" borderId="0" applyNumberFormat="0" applyFont="0" applyFill="0" applyBorder="0" applyProtection="0">
      <alignment vertical="center"/>
    </xf>
    <xf numFmtId="9" fontId="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4" fillId="0" borderId="0"/>
    <xf numFmtId="0" fontId="33" fillId="0" borderId="0"/>
    <xf numFmtId="0" fontId="33" fillId="0" borderId="0"/>
    <xf numFmtId="0" fontId="33" fillId="0" borderId="0"/>
  </cellStyleXfs>
  <cellXfs count="1616">
    <xf numFmtId="0" fontId="0" fillId="0" borderId="0" xfId="0"/>
    <xf numFmtId="0" fontId="2" fillId="0" borderId="0" xfId="0" applyFont="1" applyFill="1" applyAlignment="1">
      <alignment vertical="center"/>
    </xf>
    <xf numFmtId="4" fontId="2" fillId="0" borderId="0" xfId="0" applyNumberFormat="1" applyFont="1" applyFill="1" applyAlignment="1">
      <alignment vertical="center"/>
    </xf>
    <xf numFmtId="164" fontId="2" fillId="0" borderId="0" xfId="0" applyNumberFormat="1" applyFont="1" applyFill="1" applyAlignment="1">
      <alignment vertical="center"/>
    </xf>
    <xf numFmtId="164" fontId="2" fillId="0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/>
    </xf>
    <xf numFmtId="165" fontId="2" fillId="2" borderId="1" xfId="0" applyNumberFormat="1" applyFont="1" applyFill="1" applyBorder="1" applyAlignment="1" applyProtection="1">
      <alignment horizontal="right" vertical="center" indent="1"/>
      <protection locked="0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165" fontId="2" fillId="2" borderId="3" xfId="0" applyNumberFormat="1" applyFont="1" applyFill="1" applyBorder="1" applyAlignment="1" applyProtection="1">
      <alignment horizontal="right" vertical="center" indent="1"/>
      <protection locked="0"/>
    </xf>
    <xf numFmtId="165" fontId="2" fillId="2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vertical="center"/>
    </xf>
    <xf numFmtId="165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Border="1" applyAlignment="1" applyProtection="1">
      <alignment vertical="center"/>
    </xf>
    <xf numFmtId="4" fontId="2" fillId="0" borderId="0" xfId="0" applyNumberFormat="1" applyFont="1" applyFill="1" applyBorder="1" applyAlignment="1" applyProtection="1">
      <alignment vertical="center"/>
    </xf>
    <xf numFmtId="164" fontId="2" fillId="0" borderId="0" xfId="0" applyNumberFormat="1" applyFont="1" applyFill="1" applyBorder="1" applyAlignment="1" applyProtection="1">
      <alignment vertical="center"/>
    </xf>
    <xf numFmtId="165" fontId="2" fillId="0" borderId="0" xfId="0" applyNumberFormat="1" applyFont="1" applyFill="1" applyBorder="1" applyAlignment="1" applyProtection="1">
      <alignment vertical="center"/>
    </xf>
    <xf numFmtId="4" fontId="19" fillId="0" borderId="1" xfId="0" applyNumberFormat="1" applyFont="1" applyFill="1" applyBorder="1" applyAlignment="1" applyProtection="1">
      <alignment horizontal="right" vertical="center" indent="1"/>
    </xf>
    <xf numFmtId="0" fontId="19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vertical="center"/>
    </xf>
    <xf numFmtId="0" fontId="19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3" fontId="4" fillId="0" borderId="1" xfId="0" applyNumberFormat="1" applyFont="1" applyFill="1" applyBorder="1" applyAlignment="1" applyProtection="1">
      <alignment horizontal="right" vertical="center" indent="1"/>
      <protection locked="0"/>
    </xf>
    <xf numFmtId="0" fontId="4" fillId="0" borderId="1" xfId="0" applyFont="1" applyFill="1" applyBorder="1" applyAlignment="1">
      <alignment vertical="center"/>
    </xf>
    <xf numFmtId="3" fontId="5" fillId="0" borderId="1" xfId="0" applyNumberFormat="1" applyFont="1" applyFill="1" applyBorder="1" applyAlignment="1" applyProtection="1">
      <alignment horizontal="right" vertical="center" indent="1"/>
      <protection locked="0"/>
    </xf>
    <xf numFmtId="0" fontId="5" fillId="0" borderId="1" xfId="0" applyFont="1" applyFill="1" applyBorder="1" applyAlignment="1">
      <alignment vertical="center"/>
    </xf>
    <xf numFmtId="166" fontId="2" fillId="2" borderId="1" xfId="0" applyNumberFormat="1" applyFont="1" applyFill="1" applyBorder="1" applyAlignment="1" applyProtection="1">
      <alignment horizontal="right" vertical="center" indent="1"/>
      <protection locked="0"/>
    </xf>
    <xf numFmtId="3" fontId="2" fillId="0" borderId="1" xfId="0" applyNumberFormat="1" applyFont="1" applyFill="1" applyBorder="1" applyAlignment="1" applyProtection="1">
      <alignment horizontal="right" vertical="center" indent="1"/>
      <protection locked="0"/>
    </xf>
    <xf numFmtId="1" fontId="2" fillId="0" borderId="0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166" fontId="5" fillId="0" borderId="1" xfId="0" applyNumberFormat="1" applyFont="1" applyFill="1" applyBorder="1" applyAlignment="1" applyProtection="1">
      <alignment horizontal="right" vertical="center" indent="1"/>
      <protection locked="0"/>
    </xf>
    <xf numFmtId="0" fontId="2" fillId="0" borderId="9" xfId="0" applyFont="1" applyFill="1" applyBorder="1" applyAlignment="1">
      <alignment vertical="center"/>
    </xf>
    <xf numFmtId="0" fontId="5" fillId="0" borderId="12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167" fontId="2" fillId="0" borderId="0" xfId="0" applyNumberFormat="1" applyFont="1" applyFill="1" applyBorder="1" applyAlignment="1" applyProtection="1">
      <alignment vertical="center"/>
    </xf>
    <xf numFmtId="167" fontId="4" fillId="0" borderId="0" xfId="0" applyNumberFormat="1" applyFont="1" applyFill="1" applyBorder="1" applyAlignment="1" applyProtection="1">
      <alignment vertical="center"/>
    </xf>
    <xf numFmtId="168" fontId="4" fillId="0" borderId="0" xfId="0" applyNumberFormat="1" applyFont="1" applyFill="1" applyBorder="1" applyAlignment="1" applyProtection="1">
      <alignment vertical="center"/>
    </xf>
    <xf numFmtId="167" fontId="4" fillId="0" borderId="0" xfId="0" applyNumberFormat="1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 applyProtection="1">
      <alignment vertical="center"/>
    </xf>
    <xf numFmtId="164" fontId="4" fillId="0" borderId="1" xfId="0" applyNumberFormat="1" applyFont="1" applyFill="1" applyBorder="1" applyAlignment="1" applyProtection="1">
      <alignment horizontal="right" vertical="center" indent="1"/>
      <protection locked="0"/>
    </xf>
    <xf numFmtId="167" fontId="4" fillId="0" borderId="1" xfId="0" applyNumberFormat="1" applyFont="1" applyFill="1" applyBorder="1" applyAlignment="1" applyProtection="1">
      <alignment horizontal="right" vertical="center" indent="1"/>
      <protection locked="0"/>
    </xf>
    <xf numFmtId="167" fontId="2" fillId="0" borderId="1" xfId="0" applyNumberFormat="1" applyFont="1" applyFill="1" applyBorder="1" applyAlignment="1" applyProtection="1">
      <alignment horizontal="right" vertical="center" indent="1"/>
      <protection locked="0"/>
    </xf>
    <xf numFmtId="164" fontId="2" fillId="0" borderId="1" xfId="0" applyNumberFormat="1" applyFont="1" applyFill="1" applyBorder="1" applyAlignment="1" applyProtection="1">
      <alignment horizontal="right" vertical="center" indent="1"/>
      <protection locked="0"/>
    </xf>
    <xf numFmtId="169" fontId="2" fillId="0" borderId="0" xfId="0" applyNumberFormat="1" applyFont="1" applyFill="1" applyBorder="1" applyAlignment="1" applyProtection="1">
      <alignment horizontal="center" vertical="center"/>
    </xf>
    <xf numFmtId="3" fontId="2" fillId="0" borderId="1" xfId="0" applyNumberFormat="1" applyFont="1" applyFill="1" applyBorder="1" applyAlignment="1" applyProtection="1">
      <alignment vertical="center"/>
    </xf>
    <xf numFmtId="0" fontId="2" fillId="0" borderId="0" xfId="0" applyFont="1" applyFill="1" applyProtection="1"/>
    <xf numFmtId="0" fontId="2" fillId="0" borderId="0" xfId="0" applyFont="1" applyFill="1" applyBorder="1" applyProtection="1"/>
    <xf numFmtId="3" fontId="2" fillId="0" borderId="0" xfId="0" applyNumberFormat="1" applyFont="1" applyFill="1" applyBorder="1" applyProtection="1"/>
    <xf numFmtId="3" fontId="4" fillId="0" borderId="0" xfId="0" applyNumberFormat="1" applyFont="1" applyFill="1" applyBorder="1" applyProtection="1"/>
    <xf numFmtId="3" fontId="2" fillId="0" borderId="0" xfId="0" applyNumberFormat="1" applyFont="1" applyFill="1" applyBorder="1" applyAlignment="1" applyProtection="1">
      <alignment horizontal="center"/>
    </xf>
    <xf numFmtId="3" fontId="4" fillId="0" borderId="0" xfId="0" applyNumberFormat="1" applyFont="1" applyFill="1" applyBorder="1" applyAlignment="1" applyProtection="1">
      <alignment horizontal="center"/>
    </xf>
    <xf numFmtId="3" fontId="2" fillId="0" borderId="0" xfId="0" applyNumberFormat="1" applyFont="1" applyFill="1" applyBorder="1" applyAlignment="1" applyProtection="1">
      <alignment horizontal="right"/>
    </xf>
    <xf numFmtId="0" fontId="2" fillId="0" borderId="0" xfId="0" applyFont="1" applyFill="1" applyProtection="1">
      <protection locked="0"/>
    </xf>
    <xf numFmtId="0" fontId="2" fillId="0" borderId="0" xfId="0" applyFont="1" applyFill="1" applyAlignment="1" applyProtection="1">
      <protection locked="0"/>
    </xf>
    <xf numFmtId="3" fontId="4" fillId="0" borderId="1" xfId="0" applyNumberFormat="1" applyFont="1" applyFill="1" applyBorder="1" applyAlignment="1" applyProtection="1">
      <alignment horizontal="right" vertical="center" indent="1"/>
    </xf>
    <xf numFmtId="0" fontId="2" fillId="0" borderId="1" xfId="0" applyFont="1" applyFill="1" applyBorder="1" applyProtection="1"/>
    <xf numFmtId="3" fontId="2" fillId="0" borderId="1" xfId="0" applyNumberFormat="1" applyFont="1" applyFill="1" applyBorder="1" applyAlignment="1" applyProtection="1">
      <alignment horizontal="right" vertical="center" indent="1"/>
    </xf>
    <xf numFmtId="166" fontId="4" fillId="2" borderId="1" xfId="0" applyNumberFormat="1" applyFont="1" applyFill="1" applyBorder="1" applyAlignment="1" applyProtection="1">
      <alignment horizontal="right" vertical="center" indent="1"/>
      <protection locked="0"/>
    </xf>
    <xf numFmtId="0" fontId="5" fillId="0" borderId="0" xfId="0" applyFont="1" applyFill="1" applyAlignment="1" applyProtection="1">
      <alignment horizontal="right"/>
    </xf>
    <xf numFmtId="0" fontId="2" fillId="0" borderId="0" xfId="0" applyFont="1" applyFill="1" applyAlignment="1" applyProtection="1"/>
    <xf numFmtId="0" fontId="4" fillId="0" borderId="0" xfId="0" applyFont="1" applyFill="1" applyProtection="1"/>
    <xf numFmtId="0" fontId="2" fillId="0" borderId="0" xfId="0" applyFont="1" applyFill="1" applyAlignment="1" applyProtection="1">
      <alignment horizontal="center" vertical="center"/>
    </xf>
    <xf numFmtId="167" fontId="4" fillId="0" borderId="1" xfId="0" applyNumberFormat="1" applyFont="1" applyFill="1" applyBorder="1" applyAlignment="1" applyProtection="1">
      <alignment horizontal="center" vertical="center"/>
    </xf>
    <xf numFmtId="3" fontId="4" fillId="0" borderId="1" xfId="0" applyNumberFormat="1" applyFont="1" applyFill="1" applyBorder="1" applyAlignment="1" applyProtection="1">
      <alignment horizontal="center" vertical="center"/>
    </xf>
    <xf numFmtId="3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left" vertical="center"/>
    </xf>
    <xf numFmtId="167" fontId="2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shrinkToFit="1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left"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23" fillId="0" borderId="0" xfId="0" applyFont="1" applyBorder="1" applyAlignment="1">
      <alignment horizontal="left" vertical="center"/>
    </xf>
    <xf numFmtId="3" fontId="2" fillId="0" borderId="0" xfId="0" applyNumberFormat="1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" fillId="0" borderId="0" xfId="0" applyFont="1" applyFill="1" applyAlignment="1">
      <alignment vertical="center" wrapText="1"/>
    </xf>
    <xf numFmtId="4" fontId="2" fillId="0" borderId="1" xfId="0" applyNumberFormat="1" applyFont="1" applyFill="1" applyBorder="1" applyAlignment="1" applyProtection="1">
      <alignment horizontal="center" vertical="center"/>
      <protection locked="0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 wrapText="1"/>
    </xf>
    <xf numFmtId="3" fontId="2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1" fontId="2" fillId="0" borderId="0" xfId="0" applyNumberFormat="1" applyFont="1" applyFill="1" applyAlignment="1">
      <alignment vertical="center"/>
    </xf>
    <xf numFmtId="1" fontId="4" fillId="0" borderId="1" xfId="0" applyNumberFormat="1" applyFont="1" applyFill="1" applyBorder="1" applyAlignment="1">
      <alignment horizontal="center" vertical="center"/>
    </xf>
    <xf numFmtId="0" fontId="2" fillId="0" borderId="0" xfId="24" applyFont="1" applyFill="1" applyAlignment="1">
      <alignment vertical="center"/>
    </xf>
    <xf numFmtId="0" fontId="4" fillId="0" borderId="0" xfId="24" applyFont="1" applyFill="1" applyAlignment="1">
      <alignment vertical="center"/>
    </xf>
    <xf numFmtId="0" fontId="27" fillId="0" borderId="0" xfId="24" applyFont="1" applyFill="1" applyAlignment="1">
      <alignment vertical="center"/>
    </xf>
    <xf numFmtId="164" fontId="2" fillId="0" borderId="1" xfId="24" applyNumberFormat="1" applyFont="1" applyFill="1" applyBorder="1" applyAlignment="1">
      <alignment horizontal="right" vertical="center" indent="1"/>
    </xf>
    <xf numFmtId="164" fontId="2" fillId="0" borderId="1" xfId="24" applyNumberFormat="1" applyFont="1" applyFill="1" applyBorder="1" applyAlignment="1">
      <alignment horizontal="center" vertical="center"/>
    </xf>
    <xf numFmtId="0" fontId="2" fillId="0" borderId="0" xfId="24" applyFont="1" applyAlignment="1">
      <alignment vertical="center"/>
    </xf>
    <xf numFmtId="164" fontId="2" fillId="0" borderId="0" xfId="24" applyNumberFormat="1" applyFont="1" applyFill="1" applyBorder="1" applyAlignment="1">
      <alignment horizontal="right" vertical="center"/>
    </xf>
    <xf numFmtId="0" fontId="2" fillId="0" borderId="0" xfId="24" applyFont="1" applyFill="1" applyBorder="1" applyAlignment="1">
      <alignment horizontal="right" vertical="center"/>
    </xf>
    <xf numFmtId="167" fontId="4" fillId="0" borderId="0" xfId="24" applyNumberFormat="1" applyFont="1" applyFill="1" applyBorder="1" applyAlignment="1">
      <alignment horizontal="right" vertical="center" indent="1"/>
    </xf>
    <xf numFmtId="167" fontId="2" fillId="0" borderId="0" xfId="24" applyNumberFormat="1" applyFont="1" applyFill="1" applyBorder="1" applyAlignment="1">
      <alignment horizontal="right" vertical="center" indent="1"/>
    </xf>
    <xf numFmtId="164" fontId="2" fillId="0" borderId="0" xfId="24" applyNumberFormat="1" applyFont="1" applyFill="1" applyBorder="1" applyAlignment="1">
      <alignment horizontal="center" vertical="center"/>
    </xf>
    <xf numFmtId="164" fontId="4" fillId="0" borderId="0" xfId="24" applyNumberFormat="1" applyFont="1" applyFill="1" applyBorder="1" applyAlignment="1">
      <alignment horizontal="center" vertical="center"/>
    </xf>
    <xf numFmtId="0" fontId="4" fillId="0" borderId="1" xfId="24" applyFont="1" applyFill="1" applyBorder="1" applyAlignment="1">
      <alignment horizontal="center" vertical="center"/>
    </xf>
    <xf numFmtId="0" fontId="4" fillId="0" borderId="0" xfId="24" applyFont="1" applyFill="1" applyBorder="1" applyAlignment="1">
      <alignment horizontal="center" vertical="center"/>
    </xf>
    <xf numFmtId="164" fontId="2" fillId="0" borderId="0" xfId="24" applyNumberFormat="1" applyFont="1" applyFill="1" applyBorder="1" applyAlignment="1">
      <alignment vertical="center"/>
    </xf>
    <xf numFmtId="167" fontId="4" fillId="0" borderId="1" xfId="24" applyNumberFormat="1" applyFont="1" applyFill="1" applyBorder="1" applyAlignment="1">
      <alignment horizontal="right" vertical="center" indent="1"/>
    </xf>
    <xf numFmtId="0" fontId="2" fillId="0" borderId="0" xfId="24" applyFont="1" applyFill="1" applyBorder="1" applyAlignment="1">
      <alignment vertical="center"/>
    </xf>
    <xf numFmtId="167" fontId="2" fillId="0" borderId="1" xfId="24" applyNumberFormat="1" applyFont="1" applyFill="1" applyBorder="1" applyAlignment="1">
      <alignment horizontal="right" vertical="center" indent="1"/>
    </xf>
    <xf numFmtId="0" fontId="2" fillId="0" borderId="1" xfId="24" applyFont="1" applyFill="1" applyBorder="1" applyAlignment="1">
      <alignment horizontal="center" vertical="center" wrapText="1"/>
    </xf>
    <xf numFmtId="0" fontId="2" fillId="0" borderId="1" xfId="24" applyFont="1" applyFill="1" applyBorder="1" applyAlignment="1">
      <alignment vertical="center" wrapText="1"/>
    </xf>
    <xf numFmtId="167" fontId="4" fillId="0" borderId="1" xfId="24" applyNumberFormat="1" applyFont="1" applyFill="1" applyBorder="1" applyAlignment="1">
      <alignment horizontal="center" vertical="center"/>
    </xf>
    <xf numFmtId="0" fontId="2" fillId="0" borderId="1" xfId="24" applyFont="1" applyFill="1" applyBorder="1" applyAlignment="1">
      <alignment vertical="center"/>
    </xf>
    <xf numFmtId="0" fontId="2" fillId="0" borderId="0" xfId="24" applyFont="1" applyFill="1" applyBorder="1" applyAlignment="1">
      <alignment horizontal="center" vertical="center"/>
    </xf>
    <xf numFmtId="0" fontId="5" fillId="0" borderId="0" xfId="24" applyFont="1" applyFill="1" applyBorder="1" applyAlignment="1">
      <alignment horizontal="right" vertical="center"/>
    </xf>
    <xf numFmtId="0" fontId="2" fillId="0" borderId="0" xfId="24" applyFont="1" applyFill="1" applyAlignment="1">
      <alignment horizontal="left" vertical="center"/>
    </xf>
    <xf numFmtId="0" fontId="2" fillId="0" borderId="0" xfId="24" applyFont="1" applyFill="1"/>
    <xf numFmtId="0" fontId="2" fillId="0" borderId="0" xfId="24" applyFont="1" applyFill="1" applyProtection="1">
      <protection locked="0"/>
    </xf>
    <xf numFmtId="3" fontId="4" fillId="0" borderId="1" xfId="24" applyNumberFormat="1" applyFont="1" applyFill="1" applyBorder="1" applyAlignment="1">
      <alignment horizontal="center" vertical="center"/>
    </xf>
    <xf numFmtId="0" fontId="2" fillId="0" borderId="1" xfId="24" applyFont="1" applyFill="1" applyBorder="1" applyAlignment="1" applyProtection="1">
      <alignment horizontal="center" vertical="center"/>
      <protection locked="0"/>
    </xf>
    <xf numFmtId="0" fontId="2" fillId="0" borderId="1" xfId="24" applyFont="1" applyFill="1" applyBorder="1" applyAlignment="1">
      <alignment horizontal="center" vertical="center"/>
    </xf>
    <xf numFmtId="1" fontId="4" fillId="0" borderId="1" xfId="24" applyNumberFormat="1" applyFont="1" applyFill="1" applyBorder="1" applyAlignment="1" applyProtection="1">
      <alignment horizontal="center" vertical="center"/>
      <protection locked="0"/>
    </xf>
    <xf numFmtId="1" fontId="2" fillId="0" borderId="1" xfId="24" applyNumberFormat="1" applyFont="1" applyFill="1" applyBorder="1" applyAlignment="1" applyProtection="1">
      <alignment horizontal="center" vertical="center"/>
      <protection locked="0"/>
    </xf>
    <xf numFmtId="0" fontId="2" fillId="0" borderId="1" xfId="24" applyFont="1" applyFill="1" applyBorder="1"/>
    <xf numFmtId="0" fontId="5" fillId="0" borderId="0" xfId="24" applyFont="1" applyFill="1" applyAlignment="1">
      <alignment horizontal="right"/>
    </xf>
    <xf numFmtId="0" fontId="2" fillId="0" borderId="0" xfId="24" applyFont="1" applyFill="1" applyAlignment="1">
      <alignment horizontal="right"/>
    </xf>
    <xf numFmtId="0" fontId="4" fillId="0" borderId="0" xfId="24" applyFont="1" applyFill="1"/>
    <xf numFmtId="0" fontId="2" fillId="0" borderId="0" xfId="24" applyFont="1" applyFill="1" applyAlignment="1"/>
    <xf numFmtId="3" fontId="2" fillId="0" borderId="0" xfId="0" applyNumberFormat="1" applyFont="1" applyFill="1" applyAlignment="1">
      <alignment vertical="center"/>
    </xf>
    <xf numFmtId="3" fontId="4" fillId="0" borderId="1" xfId="0" applyNumberFormat="1" applyFont="1" applyFill="1" applyBorder="1" applyAlignment="1">
      <alignment horizontal="right" vertical="center" indent="1"/>
    </xf>
    <xf numFmtId="164" fontId="2" fillId="0" borderId="1" xfId="0" applyNumberFormat="1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horizontal="right" vertical="center" indent="1"/>
    </xf>
    <xf numFmtId="164" fontId="4" fillId="0" borderId="1" xfId="0" applyNumberFormat="1" applyFont="1" applyFill="1" applyBorder="1" applyAlignment="1">
      <alignment horizontal="right" vertical="center" indent="1"/>
    </xf>
    <xf numFmtId="164" fontId="4" fillId="0" borderId="1" xfId="0" applyNumberFormat="1" applyFont="1" applyFill="1" applyBorder="1" applyAlignment="1">
      <alignment horizontal="center" vertical="center"/>
    </xf>
    <xf numFmtId="169" fontId="2" fillId="0" borderId="1" xfId="0" applyNumberFormat="1" applyFont="1" applyFill="1" applyBorder="1" applyAlignment="1" applyProtection="1">
      <alignment horizontal="center" vertical="center"/>
      <protection locked="0"/>
    </xf>
    <xf numFmtId="164" fontId="2" fillId="0" borderId="1" xfId="0" applyNumberFormat="1" applyFont="1" applyFill="1" applyBorder="1" applyAlignment="1" applyProtection="1">
      <alignment horizontal="center" vertical="center"/>
      <protection locked="0"/>
    </xf>
    <xf numFmtId="164" fontId="5" fillId="0" borderId="0" xfId="0" applyNumberFormat="1" applyFont="1" applyFill="1" applyAlignment="1">
      <alignment horizontal="right" vertical="center"/>
    </xf>
    <xf numFmtId="164" fontId="4" fillId="0" borderId="0" xfId="0" applyNumberFormat="1" applyFont="1" applyFill="1" applyAlignment="1">
      <alignment vertical="center"/>
    </xf>
    <xf numFmtId="1" fontId="2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 applyProtection="1">
      <alignment horizontal="center" vertical="center"/>
      <protection locked="0"/>
    </xf>
    <xf numFmtId="169" fontId="4" fillId="0" borderId="1" xfId="0" applyNumberFormat="1" applyFont="1" applyFill="1" applyBorder="1" applyAlignment="1" applyProtection="1">
      <alignment horizontal="center" vertical="center"/>
      <protection locked="0"/>
    </xf>
    <xf numFmtId="171" fontId="2" fillId="0" borderId="0" xfId="46" applyFont="1" applyFill="1" applyBorder="1" applyAlignment="1">
      <alignment vertical="center"/>
    </xf>
    <xf numFmtId="171" fontId="4" fillId="0" borderId="0" xfId="46" applyFont="1" applyFill="1" applyBorder="1" applyAlignment="1">
      <alignment vertical="center"/>
    </xf>
    <xf numFmtId="169" fontId="2" fillId="0" borderId="0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168" fontId="4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168" fontId="4" fillId="0" borderId="1" xfId="0" applyNumberFormat="1" applyFont="1" applyFill="1" applyBorder="1" applyAlignment="1" applyProtection="1">
      <alignment horizontal="center" vertical="center"/>
      <protection locked="0"/>
    </xf>
    <xf numFmtId="164" fontId="2" fillId="0" borderId="0" xfId="28" applyNumberFormat="1" applyFont="1" applyFill="1" applyAlignment="1">
      <alignment vertical="center"/>
    </xf>
    <xf numFmtId="164" fontId="2" fillId="0" borderId="0" xfId="28" applyNumberFormat="1" applyFont="1" applyFill="1" applyBorder="1" applyAlignment="1">
      <alignment vertical="center"/>
    </xf>
    <xf numFmtId="164" fontId="2" fillId="0" borderId="1" xfId="28" applyNumberFormat="1" applyFont="1" applyFill="1" applyBorder="1" applyAlignment="1">
      <alignment vertical="center"/>
    </xf>
    <xf numFmtId="3" fontId="4" fillId="0" borderId="1" xfId="28" applyNumberFormat="1" applyFont="1" applyFill="1" applyBorder="1" applyAlignment="1">
      <alignment horizontal="right" vertical="center" indent="1"/>
    </xf>
    <xf numFmtId="164" fontId="4" fillId="0" borderId="1" xfId="28" applyNumberFormat="1" applyFont="1" applyFill="1" applyBorder="1" applyAlignment="1">
      <alignment horizontal="right" vertical="center"/>
    </xf>
    <xf numFmtId="164" fontId="29" fillId="0" borderId="1" xfId="28" applyNumberFormat="1" applyFont="1" applyFill="1" applyBorder="1" applyAlignment="1">
      <alignment horizontal="left" vertical="center"/>
    </xf>
    <xf numFmtId="164" fontId="2" fillId="0" borderId="1" xfId="28" applyNumberFormat="1" applyFont="1" applyFill="1" applyBorder="1" applyAlignment="1">
      <alignment horizontal="center" vertical="center"/>
    </xf>
    <xf numFmtId="3" fontId="2" fillId="0" borderId="1" xfId="28" applyNumberFormat="1" applyFont="1" applyFill="1" applyBorder="1" applyAlignment="1">
      <alignment horizontal="right" vertical="center" indent="1"/>
    </xf>
    <xf numFmtId="164" fontId="4" fillId="0" borderId="1" xfId="24" applyNumberFormat="1" applyFont="1" applyFill="1" applyBorder="1" applyAlignment="1" applyProtection="1">
      <alignment horizontal="right" vertical="center"/>
      <protection locked="0"/>
    </xf>
    <xf numFmtId="164" fontId="2" fillId="0" borderId="1" xfId="24" applyNumberFormat="1" applyFont="1" applyFill="1" applyBorder="1" applyAlignment="1" applyProtection="1">
      <alignment horizontal="right" vertical="center"/>
      <protection locked="0"/>
    </xf>
    <xf numFmtId="164" fontId="2" fillId="0" borderId="1" xfId="28" applyNumberFormat="1" applyFont="1" applyFill="1" applyBorder="1" applyAlignment="1">
      <alignment horizontal="center" vertical="center" wrapText="1"/>
    </xf>
    <xf numFmtId="164" fontId="2" fillId="0" borderId="11" xfId="28" applyNumberFormat="1" applyFont="1" applyFill="1" applyBorder="1" applyAlignment="1">
      <alignment horizontal="left" vertical="center" wrapText="1"/>
    </xf>
    <xf numFmtId="164" fontId="2" fillId="0" borderId="1" xfId="28" applyNumberFormat="1" applyFont="1" applyFill="1" applyBorder="1" applyAlignment="1">
      <alignment horizontal="left" vertical="center" wrapText="1"/>
    </xf>
    <xf numFmtId="164" fontId="2" fillId="0" borderId="9" xfId="28" applyNumberFormat="1" applyFont="1" applyFill="1" applyBorder="1" applyAlignment="1">
      <alignment horizontal="center" vertical="center"/>
    </xf>
    <xf numFmtId="3" fontId="4" fillId="0" borderId="10" xfId="28" applyNumberFormat="1" applyFont="1" applyFill="1" applyBorder="1" applyAlignment="1">
      <alignment horizontal="right" vertical="center" indent="1"/>
    </xf>
    <xf numFmtId="3" fontId="2" fillId="0" borderId="10" xfId="28" applyNumberFormat="1" applyFont="1" applyFill="1" applyBorder="1" applyAlignment="1">
      <alignment horizontal="right" vertical="center" indent="1"/>
    </xf>
    <xf numFmtId="164" fontId="4" fillId="0" borderId="10" xfId="24" applyNumberFormat="1" applyFont="1" applyFill="1" applyBorder="1" applyAlignment="1" applyProtection="1">
      <alignment horizontal="right" vertical="center"/>
      <protection locked="0"/>
    </xf>
    <xf numFmtId="164" fontId="2" fillId="0" borderId="10" xfId="24" applyNumberFormat="1" applyFont="1" applyFill="1" applyBorder="1" applyAlignment="1" applyProtection="1">
      <alignment horizontal="right" vertical="center"/>
      <protection locked="0"/>
    </xf>
    <xf numFmtId="164" fontId="2" fillId="0" borderId="11" xfId="28" applyNumberFormat="1" applyFont="1" applyFill="1" applyBorder="1" applyAlignment="1">
      <alignment vertical="center"/>
    </xf>
    <xf numFmtId="164" fontId="30" fillId="0" borderId="1" xfId="28" applyNumberFormat="1" applyFont="1" applyFill="1" applyBorder="1" applyAlignment="1">
      <alignment horizontal="center" vertical="center"/>
    </xf>
    <xf numFmtId="1" fontId="4" fillId="0" borderId="1" xfId="28" applyNumberFormat="1" applyFont="1" applyFill="1" applyBorder="1" applyAlignment="1">
      <alignment horizontal="center" vertical="center"/>
    </xf>
    <xf numFmtId="164" fontId="2" fillId="0" borderId="0" xfId="28" applyNumberFormat="1" applyFont="1" applyFill="1" applyBorder="1" applyAlignment="1">
      <alignment horizontal="left" vertical="center"/>
    </xf>
    <xf numFmtId="164" fontId="5" fillId="0" borderId="0" xfId="28" applyNumberFormat="1" applyFont="1" applyFill="1" applyAlignment="1">
      <alignment horizontal="right" vertical="center"/>
    </xf>
    <xf numFmtId="164" fontId="4" fillId="0" borderId="0" xfId="24" applyNumberFormat="1" applyFont="1" applyFill="1" applyAlignment="1">
      <alignment horizontal="left" vertical="center"/>
    </xf>
    <xf numFmtId="0" fontId="2" fillId="0" borderId="0" xfId="28" applyFont="1" applyFill="1" applyBorder="1" applyAlignment="1">
      <alignment vertical="center"/>
    </xf>
    <xf numFmtId="0" fontId="2" fillId="0" borderId="0" xfId="28" applyFont="1" applyFill="1" applyBorder="1" applyAlignment="1">
      <alignment horizontal="center" vertical="center"/>
    </xf>
    <xf numFmtId="0" fontId="2" fillId="0" borderId="7" xfId="28" applyFont="1" applyFill="1" applyBorder="1" applyAlignment="1">
      <alignment vertical="center"/>
    </xf>
    <xf numFmtId="0" fontId="4" fillId="0" borderId="0" xfId="28" applyFont="1" applyFill="1" applyBorder="1" applyAlignment="1">
      <alignment horizontal="right" vertical="center" indent="1"/>
    </xf>
    <xf numFmtId="164" fontId="4" fillId="0" borderId="0" xfId="28" applyNumberFormat="1" applyFont="1" applyFill="1" applyBorder="1" applyAlignment="1">
      <alignment horizontal="right" vertical="center"/>
    </xf>
    <xf numFmtId="0" fontId="4" fillId="0" borderId="0" xfId="28" applyFont="1" applyFill="1" applyBorder="1" applyAlignment="1">
      <alignment vertical="center"/>
    </xf>
    <xf numFmtId="0" fontId="2" fillId="0" borderId="1" xfId="28" applyFont="1" applyFill="1" applyBorder="1" applyAlignment="1">
      <alignment vertical="center"/>
    </xf>
    <xf numFmtId="0" fontId="4" fillId="0" borderId="1" xfId="28" applyFont="1" applyFill="1" applyBorder="1" applyAlignment="1">
      <alignment horizontal="right" vertical="center" indent="1"/>
    </xf>
    <xf numFmtId="0" fontId="4" fillId="0" borderId="1" xfId="28" applyFont="1" applyFill="1" applyBorder="1" applyAlignment="1">
      <alignment vertical="center"/>
    </xf>
    <xf numFmtId="0" fontId="2" fillId="0" borderId="1" xfId="28" applyFont="1" applyFill="1" applyBorder="1" applyAlignment="1">
      <alignment horizontal="right" vertical="center" indent="1"/>
    </xf>
    <xf numFmtId="164" fontId="4" fillId="0" borderId="1" xfId="28" applyNumberFormat="1" applyFont="1" applyFill="1" applyBorder="1" applyAlignment="1" applyProtection="1">
      <alignment horizontal="right" vertical="center"/>
      <protection locked="0"/>
    </xf>
    <xf numFmtId="164" fontId="2" fillId="0" borderId="1" xfId="28" applyNumberFormat="1" applyFont="1" applyFill="1" applyBorder="1" applyAlignment="1" applyProtection="1">
      <alignment horizontal="right" vertical="center"/>
      <protection locked="0"/>
    </xf>
    <xf numFmtId="0" fontId="4" fillId="0" borderId="1" xfId="28" applyFont="1" applyFill="1" applyBorder="1" applyAlignment="1">
      <alignment horizontal="center" vertical="center"/>
    </xf>
    <xf numFmtId="164" fontId="4" fillId="0" borderId="1" xfId="28" applyNumberFormat="1" applyFont="1" applyFill="1" applyBorder="1" applyAlignment="1" applyProtection="1">
      <alignment horizontal="center" vertical="center"/>
      <protection locked="0"/>
    </xf>
    <xf numFmtId="164" fontId="2" fillId="0" borderId="1" xfId="28" applyNumberFormat="1" applyFont="1" applyFill="1" applyBorder="1" applyAlignment="1" applyProtection="1">
      <alignment horizontal="center" vertical="center"/>
      <protection locked="0"/>
    </xf>
    <xf numFmtId="0" fontId="2" fillId="0" borderId="1" xfId="28" applyFont="1" applyFill="1" applyBorder="1" applyAlignment="1">
      <alignment vertical="center" wrapText="1"/>
    </xf>
    <xf numFmtId="0" fontId="5" fillId="0" borderId="0" xfId="28" applyFont="1" applyFill="1" applyBorder="1" applyAlignment="1">
      <alignment horizontal="right" vertical="center"/>
    </xf>
    <xf numFmtId="0" fontId="2" fillId="0" borderId="0" xfId="25" applyFont="1" applyFill="1" applyBorder="1" applyAlignment="1">
      <alignment vertical="center"/>
    </xf>
    <xf numFmtId="0" fontId="4" fillId="0" borderId="0" xfId="25" applyFont="1" applyFill="1" applyBorder="1" applyAlignment="1">
      <alignment vertical="center"/>
    </xf>
    <xf numFmtId="169" fontId="2" fillId="0" borderId="0" xfId="28" applyNumberFormat="1" applyFont="1" applyFill="1" applyBorder="1" applyAlignment="1">
      <alignment horizontal="center" vertical="center"/>
    </xf>
    <xf numFmtId="0" fontId="2" fillId="0" borderId="0" xfId="28" applyFont="1" applyFill="1" applyBorder="1" applyAlignment="1">
      <alignment horizontal="right" vertical="center" indent="1"/>
    </xf>
    <xf numFmtId="164" fontId="4" fillId="0" borderId="0" xfId="28" applyNumberFormat="1" applyFont="1" applyFill="1" applyBorder="1" applyAlignment="1" applyProtection="1">
      <alignment horizontal="right" vertical="center"/>
      <protection locked="0"/>
    </xf>
    <xf numFmtId="164" fontId="2" fillId="0" borderId="0" xfId="28" applyNumberFormat="1" applyFont="1" applyFill="1" applyBorder="1" applyAlignment="1" applyProtection="1">
      <alignment horizontal="right" vertical="center"/>
      <protection locked="0"/>
    </xf>
    <xf numFmtId="0" fontId="2" fillId="0" borderId="1" xfId="28" applyFont="1" applyBorder="1" applyAlignment="1">
      <alignment vertical="center"/>
    </xf>
    <xf numFmtId="4" fontId="4" fillId="0" borderId="1" xfId="28" applyNumberFormat="1" applyFont="1" applyFill="1" applyBorder="1" applyAlignment="1" applyProtection="1">
      <alignment horizontal="right" vertical="center"/>
      <protection locked="0"/>
    </xf>
    <xf numFmtId="0" fontId="2" fillId="0" borderId="0" xfId="27" applyFont="1" applyFill="1" applyAlignment="1" applyProtection="1">
      <alignment vertical="center"/>
    </xf>
    <xf numFmtId="0" fontId="2" fillId="0" borderId="0" xfId="28" applyFont="1" applyFill="1" applyBorder="1" applyAlignment="1" applyProtection="1">
      <alignment vertical="center"/>
    </xf>
    <xf numFmtId="0" fontId="2" fillId="0" borderId="1" xfId="28" applyFont="1" applyFill="1" applyBorder="1" applyAlignment="1" applyProtection="1">
      <alignment vertical="center"/>
    </xf>
    <xf numFmtId="0" fontId="4" fillId="0" borderId="1" xfId="28" applyFont="1" applyFill="1" applyBorder="1" applyAlignment="1" applyProtection="1">
      <alignment horizontal="right" vertical="center" indent="1"/>
    </xf>
    <xf numFmtId="164" fontId="4" fillId="0" borderId="1" xfId="28" applyNumberFormat="1" applyFont="1" applyFill="1" applyBorder="1" applyAlignment="1" applyProtection="1">
      <alignment horizontal="right" vertical="center"/>
    </xf>
    <xf numFmtId="0" fontId="4" fillId="0" borderId="1" xfId="28" applyFont="1" applyFill="1" applyBorder="1" applyAlignment="1" applyProtection="1">
      <alignment horizontal="center" vertical="center"/>
    </xf>
    <xf numFmtId="0" fontId="4" fillId="0" borderId="1" xfId="28" applyFont="1" applyFill="1" applyBorder="1" applyAlignment="1" applyProtection="1">
      <alignment horizontal="right" vertical="center" indent="1"/>
      <protection locked="0"/>
    </xf>
    <xf numFmtId="0" fontId="2" fillId="0" borderId="1" xfId="28" applyFont="1" applyFill="1" applyBorder="1" applyAlignment="1" applyProtection="1">
      <alignment horizontal="right" vertical="center" indent="1"/>
      <protection locked="0"/>
    </xf>
    <xf numFmtId="0" fontId="2" fillId="0" borderId="1" xfId="28" applyFont="1" applyFill="1" applyBorder="1" applyAlignment="1" applyProtection="1">
      <alignment horizontal="right" vertical="center"/>
      <protection locked="0"/>
    </xf>
    <xf numFmtId="0" fontId="2" fillId="0" borderId="1" xfId="28" applyFont="1" applyFill="1" applyBorder="1" applyAlignment="1" applyProtection="1">
      <alignment horizontal="left" vertical="center"/>
    </xf>
    <xf numFmtId="0" fontId="4" fillId="0" borderId="1" xfId="27" applyFont="1" applyFill="1" applyBorder="1" applyAlignment="1" applyProtection="1">
      <alignment horizontal="center" vertical="center"/>
    </xf>
    <xf numFmtId="0" fontId="2" fillId="0" borderId="0" xfId="24" applyFont="1" applyFill="1" applyBorder="1" applyAlignment="1" applyProtection="1">
      <alignment vertical="center"/>
    </xf>
    <xf numFmtId="0" fontId="5" fillId="0" borderId="0" xfId="27" applyFont="1" applyFill="1" applyAlignment="1" applyProtection="1">
      <alignment horizontal="right" vertical="center"/>
    </xf>
    <xf numFmtId="0" fontId="2" fillId="0" borderId="0" xfId="47" applyFont="1" applyFill="1" applyAlignment="1" applyProtection="1">
      <alignment vertical="center"/>
    </xf>
    <xf numFmtId="0" fontId="2" fillId="0" borderId="0" xfId="47" applyFont="1" applyFill="1" applyAlignment="1" applyProtection="1">
      <alignment horizontal="center" vertical="center"/>
    </xf>
    <xf numFmtId="0" fontId="4" fillId="0" borderId="0" xfId="47" applyFont="1" applyFill="1" applyAlignment="1" applyProtection="1">
      <alignment vertical="center"/>
    </xf>
    <xf numFmtId="0" fontId="4" fillId="0" borderId="0" xfId="47" applyFont="1" applyFill="1" applyAlignment="1" applyProtection="1">
      <alignment horizontal="left" vertical="center"/>
    </xf>
    <xf numFmtId="0" fontId="2" fillId="0" borderId="0" xfId="47" applyFont="1" applyFill="1" applyBorder="1" applyAlignment="1" applyProtection="1">
      <alignment vertical="center"/>
    </xf>
    <xf numFmtId="0" fontId="4" fillId="0" borderId="0" xfId="47" applyFont="1" applyFill="1" applyBorder="1" applyAlignment="1" applyProtection="1">
      <alignment vertical="center"/>
    </xf>
    <xf numFmtId="169" fontId="4" fillId="0" borderId="0" xfId="47" applyNumberFormat="1" applyFont="1" applyFill="1" applyBorder="1" applyAlignment="1" applyProtection="1">
      <alignment vertical="center"/>
    </xf>
    <xf numFmtId="169" fontId="2" fillId="0" borderId="0" xfId="47" applyNumberFormat="1" applyFont="1" applyFill="1" applyBorder="1" applyAlignment="1" applyProtection="1">
      <alignment vertical="center"/>
    </xf>
    <xf numFmtId="0" fontId="2" fillId="0" borderId="0" xfId="24" applyFont="1" applyAlignment="1" applyProtection="1">
      <alignment vertical="center"/>
    </xf>
    <xf numFmtId="0" fontId="3" fillId="0" borderId="0" xfId="47" applyFont="1" applyFill="1" applyBorder="1" applyAlignment="1" applyProtection="1">
      <alignment vertical="center"/>
    </xf>
    <xf numFmtId="0" fontId="4" fillId="0" borderId="0" xfId="24" applyFont="1" applyAlignment="1" applyProtection="1">
      <alignment vertical="center"/>
    </xf>
    <xf numFmtId="169" fontId="2" fillId="0" borderId="1" xfId="28" applyNumberFormat="1" applyFont="1" applyFill="1" applyBorder="1" applyAlignment="1" applyProtection="1">
      <alignment horizontal="right" vertical="center"/>
      <protection locked="0"/>
    </xf>
    <xf numFmtId="0" fontId="2" fillId="0" borderId="1" xfId="28" applyFont="1" applyFill="1" applyBorder="1" applyAlignment="1" applyProtection="1">
      <alignment vertical="center" wrapText="1"/>
    </xf>
    <xf numFmtId="0" fontId="4" fillId="0" borderId="1" xfId="47" applyFont="1" applyFill="1" applyBorder="1" applyAlignment="1" applyProtection="1">
      <alignment horizontal="center" vertical="center"/>
    </xf>
    <xf numFmtId="0" fontId="5" fillId="0" borderId="0" xfId="47" applyFont="1" applyFill="1" applyAlignment="1" applyProtection="1">
      <alignment horizontal="right" vertical="center"/>
    </xf>
    <xf numFmtId="0" fontId="2" fillId="0" borderId="0" xfId="28" applyFont="1" applyFill="1" applyProtection="1"/>
    <xf numFmtId="0" fontId="4" fillId="0" borderId="1" xfId="28" applyFont="1" applyFill="1" applyBorder="1" applyAlignment="1" applyProtection="1">
      <alignment vertical="center"/>
    </xf>
    <xf numFmtId="0" fontId="5" fillId="0" borderId="0" xfId="28" applyFont="1" applyFill="1" applyAlignment="1" applyProtection="1">
      <alignment horizontal="right" vertical="center"/>
    </xf>
    <xf numFmtId="0" fontId="2" fillId="0" borderId="0" xfId="48" applyFont="1" applyFill="1" applyAlignment="1">
      <alignment vertical="center"/>
    </xf>
    <xf numFmtId="0" fontId="2" fillId="0" borderId="0" xfId="48" applyFont="1" applyFill="1" applyAlignment="1" applyProtection="1">
      <alignment vertical="center"/>
    </xf>
    <xf numFmtId="0" fontId="2" fillId="0" borderId="0" xfId="48" applyFont="1" applyFill="1" applyBorder="1" applyAlignment="1">
      <alignment vertical="center"/>
    </xf>
    <xf numFmtId="0" fontId="2" fillId="0" borderId="1" xfId="48" applyFont="1" applyFill="1" applyBorder="1" applyAlignment="1" applyProtection="1">
      <alignment vertical="center"/>
    </xf>
    <xf numFmtId="3" fontId="23" fillId="0" borderId="1" xfId="0" applyNumberFormat="1" applyFont="1" applyBorder="1" applyAlignment="1">
      <alignment horizontal="right" vertical="center" indent="1"/>
    </xf>
    <xf numFmtId="164" fontId="23" fillId="0" borderId="1" xfId="0" applyNumberFormat="1" applyFont="1" applyBorder="1" applyAlignment="1">
      <alignment horizontal="right" vertical="center" indent="1"/>
    </xf>
    <xf numFmtId="0" fontId="4" fillId="0" borderId="1" xfId="48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vertical="center"/>
    </xf>
    <xf numFmtId="1" fontId="4" fillId="0" borderId="1" xfId="0" applyNumberFormat="1" applyFont="1" applyBorder="1" applyAlignment="1" applyProtection="1">
      <alignment horizontal="right" vertical="center" indent="1"/>
      <protection locked="0"/>
    </xf>
    <xf numFmtId="1" fontId="2" fillId="0" borderId="1" xfId="0" applyNumberFormat="1" applyFont="1" applyBorder="1" applyAlignment="1" applyProtection="1">
      <alignment horizontal="right" vertical="center" indent="1"/>
      <protection locked="0"/>
    </xf>
    <xf numFmtId="164" fontId="2" fillId="0" borderId="1" xfId="0" applyNumberFormat="1" applyFont="1" applyFill="1" applyBorder="1" applyAlignment="1">
      <alignment horizontal="right" vertical="center" indent="1"/>
    </xf>
    <xf numFmtId="164" fontId="2" fillId="0" borderId="1" xfId="0" applyNumberFormat="1" applyFont="1" applyBorder="1" applyAlignment="1">
      <alignment horizontal="right" vertical="center" indent="1"/>
    </xf>
    <xf numFmtId="169" fontId="25" fillId="0" borderId="1" xfId="0" applyNumberFormat="1" applyFont="1" applyBorder="1" applyAlignment="1">
      <alignment vertical="center"/>
    </xf>
    <xf numFmtId="1" fontId="4" fillId="0" borderId="1" xfId="0" applyNumberFormat="1" applyFont="1" applyFill="1" applyBorder="1" applyAlignment="1" applyProtection="1">
      <alignment horizontal="right" vertical="center" indent="1"/>
      <protection locked="0"/>
    </xf>
    <xf numFmtId="1" fontId="2" fillId="0" borderId="1" xfId="0" applyNumberFormat="1" applyFont="1" applyFill="1" applyBorder="1" applyAlignment="1" applyProtection="1">
      <alignment horizontal="right" vertical="center" indent="1"/>
      <protection locked="0"/>
    </xf>
    <xf numFmtId="1" fontId="4" fillId="23" borderId="1" xfId="0" applyNumberFormat="1" applyFont="1" applyFill="1" applyBorder="1" applyAlignment="1" applyProtection="1">
      <alignment horizontal="right" vertical="center" indent="1"/>
      <protection locked="0"/>
    </xf>
    <xf numFmtId="1" fontId="2" fillId="23" borderId="1" xfId="0" applyNumberFormat="1" applyFont="1" applyFill="1" applyBorder="1" applyAlignment="1" applyProtection="1">
      <alignment horizontal="right" vertical="center" indent="1"/>
      <protection locked="0"/>
    </xf>
    <xf numFmtId="164" fontId="4" fillId="23" borderId="1" xfId="0" applyNumberFormat="1" applyFont="1" applyFill="1" applyBorder="1" applyAlignment="1">
      <alignment horizontal="right" vertical="center" indent="1"/>
    </xf>
    <xf numFmtId="164" fontId="2" fillId="23" borderId="1" xfId="0" applyNumberFormat="1" applyFont="1" applyFill="1" applyBorder="1" applyAlignment="1">
      <alignment horizontal="right" vertical="center" indent="1"/>
    </xf>
    <xf numFmtId="169" fontId="25" fillId="0" borderId="1" xfId="0" applyNumberFormat="1" applyFont="1" applyFill="1" applyBorder="1" applyAlignment="1">
      <alignment vertical="center"/>
    </xf>
    <xf numFmtId="0" fontId="4" fillId="0" borderId="1" xfId="48" applyFont="1" applyFill="1" applyBorder="1" applyAlignment="1">
      <alignment horizontal="center" vertical="center"/>
    </xf>
    <xf numFmtId="0" fontId="2" fillId="0" borderId="0" xfId="48" applyFont="1" applyFill="1" applyBorder="1" applyAlignment="1">
      <alignment horizontal="left" vertical="center"/>
    </xf>
    <xf numFmtId="0" fontId="5" fillId="0" borderId="0" xfId="48" applyFont="1" applyFill="1" applyAlignment="1">
      <alignment horizontal="right" vertical="center"/>
    </xf>
    <xf numFmtId="1" fontId="4" fillId="0" borderId="0" xfId="0" applyNumberFormat="1" applyFont="1" applyBorder="1" applyAlignment="1" applyProtection="1">
      <alignment horizontal="right" vertical="center" indent="1"/>
      <protection locked="0"/>
    </xf>
    <xf numFmtId="1" fontId="2" fillId="0" borderId="0" xfId="0" applyNumberFormat="1" applyFont="1" applyBorder="1" applyAlignment="1" applyProtection="1">
      <alignment horizontal="right" vertical="center" indent="1"/>
      <protection locked="0"/>
    </xf>
    <xf numFmtId="1" fontId="2" fillId="0" borderId="0" xfId="0" applyNumberFormat="1" applyFont="1" applyBorder="1" applyAlignment="1">
      <alignment horizontal="right" vertical="center" indent="1"/>
    </xf>
    <xf numFmtId="164" fontId="4" fillId="0" borderId="0" xfId="0" applyNumberFormat="1" applyFont="1" applyBorder="1" applyAlignment="1">
      <alignment horizontal="right" vertical="center" indent="1"/>
    </xf>
    <xf numFmtId="164" fontId="2" fillId="0" borderId="0" xfId="0" applyNumberFormat="1" applyFont="1" applyBorder="1" applyAlignment="1">
      <alignment horizontal="right" vertical="center" indent="1"/>
    </xf>
    <xf numFmtId="169" fontId="25" fillId="0" borderId="0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" fontId="4" fillId="0" borderId="2" xfId="0" applyNumberFormat="1" applyFont="1" applyBorder="1" applyAlignment="1" applyProtection="1">
      <alignment horizontal="right" vertical="center" indent="1"/>
      <protection locked="0"/>
    </xf>
    <xf numFmtId="1" fontId="2" fillId="0" borderId="2" xfId="0" applyNumberFormat="1" applyFont="1" applyBorder="1" applyAlignment="1" applyProtection="1">
      <alignment horizontal="right" vertical="center" indent="1"/>
      <protection locked="0"/>
    </xf>
    <xf numFmtId="169" fontId="25" fillId="0" borderId="2" xfId="0" applyNumberFormat="1" applyFont="1" applyBorder="1" applyAlignment="1">
      <alignment vertical="center"/>
    </xf>
    <xf numFmtId="0" fontId="32" fillId="0" borderId="1" xfId="0" applyFont="1" applyBorder="1" applyAlignment="1">
      <alignment vertical="center"/>
    </xf>
    <xf numFmtId="0" fontId="4" fillId="0" borderId="9" xfId="48" applyFont="1" applyFill="1" applyBorder="1" applyAlignment="1">
      <alignment horizontal="center" vertical="center"/>
    </xf>
    <xf numFmtId="169" fontId="2" fillId="0" borderId="1" xfId="0" applyNumberFormat="1" applyFont="1" applyFill="1" applyBorder="1" applyAlignment="1">
      <alignment vertical="center"/>
    </xf>
    <xf numFmtId="169" fontId="2" fillId="0" borderId="1" xfId="0" applyNumberFormat="1" applyFont="1" applyBorder="1" applyAlignment="1">
      <alignment vertical="center"/>
    </xf>
    <xf numFmtId="0" fontId="2" fillId="0" borderId="1" xfId="48" applyFont="1" applyFill="1" applyBorder="1" applyAlignment="1">
      <alignment horizontal="right" vertical="center" indent="1"/>
    </xf>
    <xf numFmtId="0" fontId="2" fillId="0" borderId="9" xfId="0" applyFont="1" applyBorder="1" applyAlignment="1">
      <alignment vertical="center"/>
    </xf>
    <xf numFmtId="1" fontId="4" fillId="0" borderId="10" xfId="0" applyNumberFormat="1" applyFont="1" applyBorder="1" applyAlignment="1" applyProtection="1">
      <alignment horizontal="right" vertical="center" indent="1"/>
      <protection locked="0"/>
    </xf>
    <xf numFmtId="1" fontId="2" fillId="0" borderId="10" xfId="0" applyNumberFormat="1" applyFont="1" applyBorder="1" applyAlignment="1" applyProtection="1">
      <alignment horizontal="right" vertical="center" indent="1"/>
      <protection locked="0"/>
    </xf>
    <xf numFmtId="4" fontId="4" fillId="0" borderId="10" xfId="0" applyNumberFormat="1" applyFont="1" applyFill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right" vertical="center" indent="1"/>
    </xf>
    <xf numFmtId="164" fontId="2" fillId="0" borderId="10" xfId="0" applyNumberFormat="1" applyFont="1" applyBorder="1" applyAlignment="1">
      <alignment horizontal="right" vertical="center" indent="1"/>
    </xf>
    <xf numFmtId="169" fontId="2" fillId="0" borderId="11" xfId="0" applyNumberFormat="1" applyFont="1" applyBorder="1" applyAlignment="1">
      <alignment vertical="center"/>
    </xf>
    <xf numFmtId="4" fontId="4" fillId="0" borderId="1" xfId="0" applyNumberFormat="1" applyFont="1" applyFill="1" applyBorder="1" applyAlignment="1">
      <alignment horizontal="center" vertical="center"/>
    </xf>
    <xf numFmtId="169" fontId="4" fillId="0" borderId="0" xfId="48" applyNumberFormat="1" applyFont="1" applyFill="1" applyAlignment="1">
      <alignment horizontal="center" vertical="center"/>
    </xf>
    <xf numFmtId="0" fontId="2" fillId="0" borderId="0" xfId="49" applyFont="1" applyFill="1" applyProtection="1"/>
    <xf numFmtId="1" fontId="2" fillId="0" borderId="0" xfId="49" applyNumberFormat="1" applyFont="1" applyFill="1" applyProtection="1"/>
    <xf numFmtId="164" fontId="2" fillId="0" borderId="0" xfId="49" applyNumberFormat="1" applyFont="1" applyFill="1" applyProtection="1"/>
    <xf numFmtId="1" fontId="4" fillId="0" borderId="1" xfId="24" applyNumberFormat="1" applyFont="1" applyBorder="1" applyAlignment="1" applyProtection="1">
      <alignment horizontal="right" vertical="center" indent="1"/>
      <protection locked="0"/>
    </xf>
    <xf numFmtId="164" fontId="4" fillId="0" borderId="1" xfId="24" applyNumberFormat="1" applyFont="1" applyBorder="1" applyAlignment="1">
      <alignment horizontal="right" vertical="center" indent="1"/>
    </xf>
    <xf numFmtId="1" fontId="29" fillId="0" borderId="1" xfId="24" applyNumberFormat="1" applyFont="1" applyBorder="1" applyAlignment="1" applyProtection="1">
      <alignment horizontal="right" vertical="center" indent="1"/>
      <protection locked="0"/>
    </xf>
    <xf numFmtId="1" fontId="33" fillId="0" borderId="1" xfId="24" applyNumberFormat="1" applyFont="1" applyBorder="1" applyAlignment="1" applyProtection="1">
      <alignment horizontal="right" vertical="center" indent="1"/>
      <protection locked="0"/>
    </xf>
    <xf numFmtId="164" fontId="29" fillId="0" borderId="1" xfId="24" applyNumberFormat="1" applyFont="1" applyBorder="1" applyAlignment="1">
      <alignment horizontal="right" vertical="center" indent="1"/>
    </xf>
    <xf numFmtId="164" fontId="33" fillId="0" borderId="1" xfId="24" applyNumberFormat="1" applyFont="1" applyBorder="1" applyAlignment="1">
      <alignment horizontal="right" vertical="center" indent="1"/>
    </xf>
    <xf numFmtId="164" fontId="2" fillId="0" borderId="1" xfId="24" applyNumberFormat="1" applyFont="1" applyBorder="1" applyAlignment="1">
      <alignment horizontal="right" vertical="center" indent="1"/>
    </xf>
    <xf numFmtId="164" fontId="29" fillId="0" borderId="1" xfId="24" applyNumberFormat="1" applyFont="1" applyBorder="1" applyAlignment="1">
      <alignment horizontal="center" vertical="center"/>
    </xf>
    <xf numFmtId="164" fontId="33" fillId="0" borderId="1" xfId="24" applyNumberFormat="1" applyFont="1" applyBorder="1" applyAlignment="1">
      <alignment horizontal="center" vertical="center"/>
    </xf>
    <xf numFmtId="164" fontId="2" fillId="0" borderId="1" xfId="24" applyNumberFormat="1" applyFont="1" applyBorder="1" applyAlignment="1">
      <alignment horizontal="center" vertical="center"/>
    </xf>
    <xf numFmtId="0" fontId="2" fillId="0" borderId="9" xfId="48" applyFont="1" applyFill="1" applyBorder="1" applyAlignment="1" applyProtection="1">
      <alignment vertical="center" wrapText="1"/>
    </xf>
    <xf numFmtId="1" fontId="29" fillId="0" borderId="10" xfId="24" applyNumberFormat="1" applyFont="1" applyFill="1" applyBorder="1" applyAlignment="1" applyProtection="1">
      <alignment horizontal="center" vertical="center"/>
      <protection locked="0"/>
    </xf>
    <xf numFmtId="1" fontId="33" fillId="0" borderId="10" xfId="24" applyNumberFormat="1" applyFont="1" applyBorder="1" applyAlignment="1" applyProtection="1">
      <alignment horizontal="center" vertical="center"/>
      <protection locked="0"/>
    </xf>
    <xf numFmtId="164" fontId="29" fillId="0" borderId="10" xfId="24" applyNumberFormat="1" applyFont="1" applyFill="1" applyBorder="1" applyAlignment="1">
      <alignment horizontal="center" vertical="center"/>
    </xf>
    <xf numFmtId="164" fontId="33" fillId="0" borderId="10" xfId="24" applyNumberFormat="1" applyFont="1" applyBorder="1" applyAlignment="1">
      <alignment horizontal="center" vertical="center"/>
    </xf>
    <xf numFmtId="164" fontId="2" fillId="0" borderId="10" xfId="24" applyNumberFormat="1" applyFont="1" applyBorder="1" applyAlignment="1">
      <alignment horizontal="center" vertical="center"/>
    </xf>
    <xf numFmtId="0" fontId="2" fillId="0" borderId="11" xfId="48" applyFont="1" applyFill="1" applyBorder="1" applyAlignment="1" applyProtection="1">
      <alignment vertical="center"/>
    </xf>
    <xf numFmtId="0" fontId="2" fillId="0" borderId="1" xfId="48" applyFont="1" applyFill="1" applyBorder="1" applyAlignment="1" applyProtection="1">
      <alignment vertical="center" wrapText="1"/>
    </xf>
    <xf numFmtId="1" fontId="29" fillId="0" borderId="1" xfId="24" applyNumberFormat="1" applyFont="1" applyFill="1" applyBorder="1" applyAlignment="1" applyProtection="1">
      <alignment horizontal="center" vertical="center"/>
      <protection locked="0"/>
    </xf>
    <xf numFmtId="1" fontId="33" fillId="0" borderId="1" xfId="24" applyNumberFormat="1" applyFont="1" applyBorder="1" applyAlignment="1" applyProtection="1">
      <alignment horizontal="center" vertical="center"/>
      <protection locked="0"/>
    </xf>
    <xf numFmtId="164" fontId="29" fillId="0" borderId="1" xfId="24" applyNumberFormat="1" applyFont="1" applyFill="1" applyBorder="1" applyAlignment="1">
      <alignment horizontal="center" vertical="center"/>
    </xf>
    <xf numFmtId="1" fontId="29" fillId="0" borderId="1" xfId="24" applyNumberFormat="1" applyFont="1" applyBorder="1" applyAlignment="1" applyProtection="1">
      <alignment horizontal="center" vertical="center"/>
      <protection locked="0"/>
    </xf>
    <xf numFmtId="0" fontId="2" fillId="0" borderId="1" xfId="48" applyFont="1" applyFill="1" applyBorder="1" applyAlignment="1" applyProtection="1">
      <alignment horizontal="center" vertical="center"/>
    </xf>
    <xf numFmtId="4" fontId="4" fillId="0" borderId="1" xfId="24" applyNumberFormat="1" applyFont="1" applyBorder="1" applyAlignment="1" applyProtection="1">
      <alignment horizontal="center" vertical="center"/>
      <protection locked="0"/>
    </xf>
    <xf numFmtId="4" fontId="2" fillId="0" borderId="1" xfId="24" applyNumberFormat="1" applyFont="1" applyBorder="1" applyAlignment="1" applyProtection="1">
      <alignment horizontal="center" vertical="center"/>
      <protection locked="0"/>
    </xf>
    <xf numFmtId="164" fontId="2" fillId="0" borderId="1" xfId="24" applyNumberFormat="1" applyFont="1" applyBorder="1" applyAlignment="1" applyProtection="1">
      <alignment horizontal="center" vertical="center"/>
      <protection locked="0"/>
    </xf>
    <xf numFmtId="0" fontId="4" fillId="0" borderId="1" xfId="49" applyFont="1" applyFill="1" applyBorder="1" applyAlignment="1" applyProtection="1">
      <alignment horizontal="center" vertical="center"/>
    </xf>
    <xf numFmtId="0" fontId="5" fillId="0" borderId="0" xfId="49" applyFont="1" applyFill="1" applyAlignment="1" applyProtection="1">
      <alignment vertical="center"/>
    </xf>
    <xf numFmtId="0" fontId="2" fillId="0" borderId="0" xfId="24" applyFont="1" applyFill="1" applyAlignment="1" applyProtection="1">
      <alignment vertical="center"/>
    </xf>
    <xf numFmtId="0" fontId="2" fillId="0" borderId="0" xfId="49" applyFont="1" applyFill="1" applyAlignment="1" applyProtection="1">
      <alignment vertical="center"/>
    </xf>
    <xf numFmtId="0" fontId="2" fillId="0" borderId="0" xfId="27" applyFont="1" applyFill="1" applyAlignment="1" applyProtection="1"/>
    <xf numFmtId="0" fontId="2" fillId="0" borderId="0" xfId="27" applyFont="1" applyFill="1" applyAlignment="1" applyProtection="1">
      <alignment horizontal="center"/>
    </xf>
    <xf numFmtId="0" fontId="4" fillId="0" borderId="1" xfId="48" applyFont="1" applyFill="1" applyBorder="1" applyAlignment="1" applyProtection="1">
      <alignment vertical="center"/>
    </xf>
    <xf numFmtId="0" fontId="4" fillId="0" borderId="1" xfId="0" applyFont="1" applyBorder="1" applyAlignment="1" applyProtection="1">
      <alignment horizontal="right" vertical="center" indent="1"/>
    </xf>
    <xf numFmtId="164" fontId="4" fillId="0" borderId="1" xfId="0" applyNumberFormat="1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right" vertical="center" indent="1"/>
      <protection locked="0"/>
    </xf>
    <xf numFmtId="0" fontId="2" fillId="0" borderId="1" xfId="0" applyFont="1" applyBorder="1" applyAlignment="1" applyProtection="1">
      <alignment horizontal="right" vertical="center" indent="1"/>
      <protection locked="0"/>
    </xf>
    <xf numFmtId="164" fontId="4" fillId="0" borderId="1" xfId="0" applyNumberFormat="1" applyFont="1" applyBorder="1" applyAlignment="1" applyProtection="1">
      <alignment horizontal="right" vertical="center"/>
      <protection locked="0"/>
    </xf>
    <xf numFmtId="164" fontId="2" fillId="0" borderId="1" xfId="0" applyNumberFormat="1" applyFont="1" applyBorder="1" applyAlignment="1" applyProtection="1">
      <alignment horizontal="right" vertical="center"/>
      <protection locked="0"/>
    </xf>
    <xf numFmtId="4" fontId="4" fillId="0" borderId="1" xfId="0" applyNumberFormat="1" applyFont="1" applyBorder="1" applyAlignment="1" applyProtection="1">
      <alignment horizontal="right" vertical="center"/>
      <protection locked="0"/>
    </xf>
    <xf numFmtId="0" fontId="2" fillId="0" borderId="0" xfId="27" applyFont="1" applyFill="1" applyBorder="1" applyAlignment="1" applyProtection="1">
      <alignment horizontal="left" vertical="center"/>
    </xf>
    <xf numFmtId="0" fontId="5" fillId="0" borderId="0" xfId="27" applyFont="1" applyFill="1" applyAlignment="1" applyProtection="1">
      <alignment horizontal="right"/>
    </xf>
    <xf numFmtId="0" fontId="2" fillId="0" borderId="0" xfId="47" applyFont="1" applyFill="1" applyAlignment="1" applyProtection="1"/>
    <xf numFmtId="0" fontId="4" fillId="0" borderId="0" xfId="47" applyFont="1" applyFill="1" applyAlignment="1" applyProtection="1"/>
    <xf numFmtId="0" fontId="2" fillId="0" borderId="1" xfId="0" applyFont="1" applyFill="1" applyBorder="1" applyAlignment="1" applyProtection="1">
      <alignment horizontal="right" vertical="center" indent="1"/>
      <protection locked="0"/>
    </xf>
    <xf numFmtId="164" fontId="2" fillId="0" borderId="1" xfId="0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Fill="1" applyBorder="1"/>
    <xf numFmtId="167" fontId="2" fillId="0" borderId="1" xfId="0" applyNumberFormat="1" applyFont="1" applyBorder="1" applyAlignment="1" applyProtection="1">
      <alignment horizontal="right" vertical="center"/>
      <protection locked="0"/>
    </xf>
    <xf numFmtId="0" fontId="2" fillId="0" borderId="0" xfId="47" applyFont="1" applyFill="1" applyBorder="1" applyAlignment="1" applyProtection="1"/>
    <xf numFmtId="0" fontId="5" fillId="0" borderId="0" xfId="47" applyFont="1" applyFill="1" applyAlignment="1" applyProtection="1">
      <alignment horizontal="right"/>
    </xf>
    <xf numFmtId="0" fontId="2" fillId="0" borderId="0" xfId="0" applyFont="1" applyFill="1" applyAlignment="1" applyProtection="1">
      <alignment vertical="center"/>
    </xf>
    <xf numFmtId="0" fontId="2" fillId="0" borderId="0" xfId="49" applyFont="1" applyFill="1" applyBorder="1" applyAlignment="1" applyProtection="1">
      <alignment vertical="center"/>
    </xf>
    <xf numFmtId="0" fontId="2" fillId="0" borderId="0" xfId="49" applyFont="1" applyFill="1" applyAlignment="1" applyProtection="1">
      <alignment horizontal="left" vertical="center"/>
    </xf>
    <xf numFmtId="0" fontId="5" fillId="0" borderId="0" xfId="49" applyFont="1" applyFill="1" applyAlignment="1" applyProtection="1">
      <alignment horizontal="right" vertical="center"/>
    </xf>
    <xf numFmtId="0" fontId="4" fillId="0" borderId="1" xfId="48" applyFont="1" applyFill="1" applyBorder="1" applyAlignment="1" applyProtection="1">
      <alignment horizontal="right" vertical="center" indent="1"/>
    </xf>
    <xf numFmtId="164" fontId="4" fillId="0" borderId="1" xfId="48" applyNumberFormat="1" applyFont="1" applyFill="1" applyBorder="1" applyAlignment="1" applyProtection="1">
      <alignment horizontal="right" vertical="center"/>
    </xf>
    <xf numFmtId="0" fontId="2" fillId="0" borderId="0" xfId="51" applyFont="1" applyFill="1" applyProtection="1"/>
    <xf numFmtId="0" fontId="4" fillId="0" borderId="1" xfId="51" applyFont="1" applyFill="1" applyBorder="1" applyAlignment="1" applyProtection="1">
      <alignment horizontal="center" vertical="center"/>
    </xf>
    <xf numFmtId="0" fontId="2" fillId="0" borderId="0" xfId="47" applyFont="1" applyFill="1" applyProtection="1"/>
    <xf numFmtId="0" fontId="4" fillId="0" borderId="1" xfId="48" applyFont="1" applyFill="1" applyBorder="1" applyAlignment="1" applyProtection="1">
      <alignment horizontal="center" vertical="center"/>
      <protection locked="0"/>
    </xf>
    <xf numFmtId="0" fontId="2" fillId="0" borderId="1" xfId="48" applyFont="1" applyFill="1" applyBorder="1" applyAlignment="1" applyProtection="1">
      <alignment horizontal="center" vertical="center"/>
      <protection locked="0"/>
    </xf>
    <xf numFmtId="0" fontId="2" fillId="0" borderId="0" xfId="48" applyFont="1" applyFill="1" applyProtection="1"/>
    <xf numFmtId="169" fontId="2" fillId="0" borderId="0" xfId="48" applyNumberFormat="1" applyFont="1" applyFill="1" applyProtection="1"/>
    <xf numFmtId="0" fontId="2" fillId="0" borderId="0" xfId="48" applyFont="1" applyFill="1" applyBorder="1" applyProtection="1"/>
    <xf numFmtId="0" fontId="4" fillId="0" borderId="1" xfId="0" applyFont="1" applyFill="1" applyBorder="1" applyAlignment="1" applyProtection="1">
      <alignment horizontal="right" vertical="center" indent="1"/>
      <protection locked="0"/>
    </xf>
    <xf numFmtId="164" fontId="4" fillId="0" borderId="1" xfId="0" applyNumberFormat="1" applyFont="1" applyFill="1" applyBorder="1" applyAlignment="1" applyProtection="1">
      <alignment horizontal="right" vertical="center"/>
      <protection locked="0"/>
    </xf>
    <xf numFmtId="0" fontId="5" fillId="0" borderId="0" xfId="48" applyFont="1" applyFill="1" applyAlignment="1" applyProtection="1">
      <alignment horizontal="right"/>
    </xf>
    <xf numFmtId="0" fontId="2" fillId="0" borderId="16" xfId="48" applyFont="1" applyFill="1" applyBorder="1" applyAlignment="1" applyProtection="1">
      <alignment vertical="center"/>
    </xf>
    <xf numFmtId="1" fontId="4" fillId="0" borderId="17" xfId="50" applyNumberFormat="1" applyFont="1" applyBorder="1" applyAlignment="1" applyProtection="1">
      <alignment horizontal="right" vertical="center" indent="1"/>
    </xf>
    <xf numFmtId="1" fontId="4" fillId="0" borderId="18" xfId="50" applyNumberFormat="1" applyFont="1" applyBorder="1" applyAlignment="1" applyProtection="1">
      <alignment horizontal="right" vertical="center" indent="1"/>
    </xf>
    <xf numFmtId="1" fontId="4" fillId="0" borderId="19" xfId="50" applyNumberFormat="1" applyFont="1" applyBorder="1" applyAlignment="1" applyProtection="1">
      <alignment horizontal="right" vertical="center" indent="1"/>
    </xf>
    <xf numFmtId="164" fontId="4" fillId="0" borderId="20" xfId="50" applyNumberFormat="1" applyFont="1" applyBorder="1" applyAlignment="1" applyProtection="1">
      <alignment horizontal="right" vertical="center"/>
    </xf>
    <xf numFmtId="164" fontId="4" fillId="0" borderId="18" xfId="50" applyNumberFormat="1" applyFont="1" applyBorder="1" applyAlignment="1" applyProtection="1">
      <alignment horizontal="right" vertical="center"/>
    </xf>
    <xf numFmtId="164" fontId="4" fillId="0" borderId="21" xfId="50" applyNumberFormat="1" applyFont="1" applyBorder="1" applyAlignment="1" applyProtection="1">
      <alignment horizontal="right" vertical="center"/>
    </xf>
    <xf numFmtId="0" fontId="4" fillId="0" borderId="16" xfId="48" applyFont="1" applyFill="1" applyBorder="1" applyAlignment="1" applyProtection="1">
      <alignment horizontal="center" vertical="center"/>
    </xf>
    <xf numFmtId="0" fontId="2" fillId="0" borderId="22" xfId="48" applyFont="1" applyFill="1" applyBorder="1" applyAlignment="1" applyProtection="1">
      <alignment vertical="center"/>
    </xf>
    <xf numFmtId="164" fontId="2" fillId="0" borderId="23" xfId="50" applyNumberFormat="1" applyFont="1" applyBorder="1" applyAlignment="1" applyProtection="1">
      <alignment horizontal="center" vertical="center"/>
      <protection locked="0"/>
    </xf>
    <xf numFmtId="164" fontId="2" fillId="0" borderId="3" xfId="50" applyNumberFormat="1" applyFont="1" applyBorder="1" applyAlignment="1" applyProtection="1">
      <alignment horizontal="center" vertical="center"/>
      <protection locked="0"/>
    </xf>
    <xf numFmtId="1" fontId="2" fillId="0" borderId="3" xfId="50" applyNumberFormat="1" applyFont="1" applyBorder="1" applyAlignment="1" applyProtection="1">
      <alignment horizontal="right" vertical="center" indent="1"/>
      <protection locked="0"/>
    </xf>
    <xf numFmtId="1" fontId="2" fillId="0" borderId="24" xfId="50" applyNumberFormat="1" applyFont="1" applyBorder="1" applyAlignment="1" applyProtection="1">
      <alignment horizontal="right" vertical="center" indent="1"/>
      <protection locked="0"/>
    </xf>
    <xf numFmtId="164" fontId="2" fillId="0" borderId="15" xfId="50" applyNumberFormat="1" applyFont="1" applyBorder="1" applyAlignment="1" applyProtection="1">
      <alignment horizontal="center" vertical="center"/>
      <protection locked="0"/>
    </xf>
    <xf numFmtId="164" fontId="2" fillId="0" borderId="13" xfId="50" applyNumberFormat="1" applyFont="1" applyBorder="1" applyAlignment="1" applyProtection="1">
      <alignment horizontal="right" vertical="center"/>
      <protection locked="0"/>
    </xf>
    <xf numFmtId="0" fontId="2" fillId="0" borderId="25" xfId="48" applyFont="1" applyFill="1" applyBorder="1" applyAlignment="1" applyProtection="1">
      <alignment vertical="center"/>
    </xf>
    <xf numFmtId="164" fontId="2" fillId="0" borderId="26" xfId="50" applyNumberFormat="1" applyFont="1" applyBorder="1" applyAlignment="1" applyProtection="1">
      <alignment horizontal="center" vertical="center"/>
      <protection locked="0"/>
    </xf>
    <xf numFmtId="164" fontId="2" fillId="0" borderId="27" xfId="50" applyNumberFormat="1" applyFont="1" applyBorder="1" applyAlignment="1" applyProtection="1">
      <alignment horizontal="center" vertical="center"/>
      <protection locked="0"/>
    </xf>
    <xf numFmtId="1" fontId="2" fillId="0" borderId="27" xfId="50" applyNumberFormat="1" applyFont="1" applyBorder="1" applyAlignment="1" applyProtection="1">
      <alignment horizontal="right" vertical="center" indent="1"/>
      <protection locked="0"/>
    </xf>
    <xf numFmtId="1" fontId="2" fillId="0" borderId="28" xfId="50" applyNumberFormat="1" applyFont="1" applyBorder="1" applyAlignment="1" applyProtection="1">
      <alignment horizontal="right" vertical="center" indent="1"/>
      <protection locked="0"/>
    </xf>
    <xf numFmtId="164" fontId="2" fillId="0" borderId="29" xfId="50" applyNumberFormat="1" applyFont="1" applyBorder="1" applyAlignment="1" applyProtection="1">
      <alignment horizontal="center" vertical="center"/>
      <protection locked="0"/>
    </xf>
    <xf numFmtId="164" fontId="2" fillId="0" borderId="30" xfId="50" applyNumberFormat="1" applyFont="1" applyBorder="1" applyAlignment="1" applyProtection="1">
      <alignment horizontal="right" vertical="center"/>
      <protection locked="0"/>
    </xf>
    <xf numFmtId="0" fontId="2" fillId="0" borderId="32" xfId="48" applyFont="1" applyFill="1" applyBorder="1" applyAlignment="1" applyProtection="1">
      <alignment vertical="center"/>
    </xf>
    <xf numFmtId="164" fontId="2" fillId="0" borderId="33" xfId="50" applyNumberFormat="1" applyFont="1" applyBorder="1" applyAlignment="1" applyProtection="1">
      <alignment horizontal="center" vertical="center"/>
      <protection locked="0"/>
    </xf>
    <xf numFmtId="164" fontId="2" fillId="0" borderId="34" xfId="50" applyNumberFormat="1" applyFont="1" applyBorder="1" applyAlignment="1" applyProtection="1">
      <alignment horizontal="center" vertical="center"/>
      <protection locked="0"/>
    </xf>
    <xf numFmtId="1" fontId="2" fillId="0" borderId="34" xfId="50" applyNumberFormat="1" applyFont="1" applyBorder="1" applyAlignment="1" applyProtection="1">
      <alignment horizontal="right" vertical="center" indent="1"/>
      <protection locked="0"/>
    </xf>
    <xf numFmtId="1" fontId="2" fillId="0" borderId="35" xfId="50" applyNumberFormat="1" applyFont="1" applyBorder="1" applyAlignment="1" applyProtection="1">
      <alignment horizontal="right" vertical="center" indent="1"/>
      <protection locked="0"/>
    </xf>
    <xf numFmtId="164" fontId="2" fillId="0" borderId="36" xfId="50" applyNumberFormat="1" applyFont="1" applyBorder="1" applyAlignment="1" applyProtection="1">
      <alignment horizontal="center" vertical="center"/>
      <protection locked="0"/>
    </xf>
    <xf numFmtId="164" fontId="2" fillId="0" borderId="34" xfId="50" applyNumberFormat="1" applyFont="1" applyBorder="1" applyAlignment="1" applyProtection="1">
      <alignment horizontal="right" vertical="center"/>
      <protection locked="0"/>
    </xf>
    <xf numFmtId="164" fontId="2" fillId="0" borderId="37" xfId="50" applyNumberFormat="1" applyFont="1" applyBorder="1" applyAlignment="1" applyProtection="1">
      <alignment horizontal="right" vertical="center"/>
      <protection locked="0"/>
    </xf>
    <xf numFmtId="0" fontId="2" fillId="0" borderId="38" xfId="48" applyFont="1" applyFill="1" applyBorder="1" applyAlignment="1" applyProtection="1">
      <alignment vertical="center"/>
    </xf>
    <xf numFmtId="1" fontId="4" fillId="0" borderId="39" xfId="50" applyNumberFormat="1" applyFont="1" applyBorder="1" applyAlignment="1" applyProtection="1">
      <alignment horizontal="right" vertical="center" indent="1"/>
      <protection locked="0"/>
    </xf>
    <xf numFmtId="1" fontId="4" fillId="0" borderId="1" xfId="50" applyNumberFormat="1" applyFont="1" applyBorder="1" applyAlignment="1" applyProtection="1">
      <alignment horizontal="right" vertical="center" indent="1"/>
      <protection locked="0"/>
    </xf>
    <xf numFmtId="1" fontId="2" fillId="0" borderId="1" xfId="50" applyNumberFormat="1" applyFont="1" applyBorder="1" applyAlignment="1" applyProtection="1">
      <alignment horizontal="right" vertical="center" indent="1"/>
      <protection locked="0"/>
    </xf>
    <xf numFmtId="1" fontId="2" fillId="0" borderId="40" xfId="50" applyNumberFormat="1" applyFont="1" applyBorder="1" applyAlignment="1" applyProtection="1">
      <alignment horizontal="right" vertical="center" indent="1"/>
      <protection locked="0"/>
    </xf>
    <xf numFmtId="164" fontId="4" fillId="0" borderId="11" xfId="50" applyNumberFormat="1" applyFont="1" applyBorder="1" applyAlignment="1" applyProtection="1">
      <alignment horizontal="right" vertical="center"/>
      <protection locked="0"/>
    </xf>
    <xf numFmtId="164" fontId="4" fillId="0" borderId="1" xfId="50" applyNumberFormat="1" applyFont="1" applyBorder="1" applyAlignment="1" applyProtection="1">
      <alignment horizontal="right" vertical="center"/>
      <protection locked="0"/>
    </xf>
    <xf numFmtId="164" fontId="2" fillId="0" borderId="1" xfId="50" applyNumberFormat="1" applyFont="1" applyBorder="1" applyAlignment="1" applyProtection="1">
      <alignment horizontal="right" vertical="center"/>
      <protection locked="0"/>
    </xf>
    <xf numFmtId="164" fontId="2" fillId="0" borderId="9" xfId="50" applyNumberFormat="1" applyFont="1" applyBorder="1" applyAlignment="1" applyProtection="1">
      <alignment horizontal="right" vertical="center"/>
      <protection locked="0"/>
    </xf>
    <xf numFmtId="1" fontId="2" fillId="0" borderId="39" xfId="50" applyNumberFormat="1" applyFont="1" applyBorder="1" applyAlignment="1" applyProtection="1">
      <alignment horizontal="right" vertical="center" indent="1"/>
      <protection locked="0"/>
    </xf>
    <xf numFmtId="1" fontId="2" fillId="0" borderId="11" xfId="50" applyNumberFormat="1" applyFont="1" applyBorder="1" applyAlignment="1" applyProtection="1">
      <alignment horizontal="right" vertical="center" indent="1"/>
      <protection locked="0"/>
    </xf>
    <xf numFmtId="1" fontId="2" fillId="0" borderId="39" xfId="50" applyNumberFormat="1" applyFont="1" applyFill="1" applyBorder="1" applyAlignment="1" applyProtection="1">
      <alignment horizontal="right" vertical="center" indent="1"/>
      <protection locked="0"/>
    </xf>
    <xf numFmtId="1" fontId="2" fillId="0" borderId="1" xfId="50" applyNumberFormat="1" applyFont="1" applyFill="1" applyBorder="1" applyAlignment="1" applyProtection="1">
      <alignment horizontal="right" vertical="center" indent="1"/>
      <protection locked="0"/>
    </xf>
    <xf numFmtId="1" fontId="2" fillId="0" borderId="40" xfId="50" applyNumberFormat="1" applyFont="1" applyFill="1" applyBorder="1" applyAlignment="1" applyProtection="1">
      <alignment horizontal="right" vertical="center" indent="1"/>
      <protection locked="0"/>
    </xf>
    <xf numFmtId="164" fontId="2" fillId="0" borderId="11" xfId="50" applyNumberFormat="1" applyFont="1" applyFill="1" applyBorder="1" applyAlignment="1" applyProtection="1">
      <alignment horizontal="right" vertical="center"/>
      <protection locked="0"/>
    </xf>
    <xf numFmtId="164" fontId="2" fillId="0" borderId="1" xfId="50" applyNumberFormat="1" applyFont="1" applyFill="1" applyBorder="1" applyAlignment="1" applyProtection="1">
      <alignment horizontal="right" vertical="center"/>
      <protection locked="0"/>
    </xf>
    <xf numFmtId="164" fontId="2" fillId="0" borderId="9" xfId="50" applyNumberFormat="1" applyFont="1" applyFill="1" applyBorder="1" applyAlignment="1" applyProtection="1">
      <alignment horizontal="right" vertical="center"/>
      <protection locked="0"/>
    </xf>
    <xf numFmtId="164" fontId="2" fillId="0" borderId="1" xfId="50" applyNumberFormat="1" applyFont="1" applyBorder="1" applyAlignment="1" applyProtection="1">
      <alignment horizontal="center" vertical="center"/>
      <protection locked="0"/>
    </xf>
    <xf numFmtId="164" fontId="2" fillId="0" borderId="40" xfId="50" applyNumberFormat="1" applyFont="1" applyBorder="1" applyAlignment="1" applyProtection="1">
      <alignment horizontal="center" vertical="center"/>
      <protection locked="0"/>
    </xf>
    <xf numFmtId="164" fontId="2" fillId="0" borderId="9" xfId="50" applyNumberFormat="1" applyFont="1" applyBorder="1" applyAlignment="1" applyProtection="1">
      <alignment horizontal="center" vertical="center"/>
      <protection locked="0"/>
    </xf>
    <xf numFmtId="0" fontId="2" fillId="0" borderId="41" xfId="48" applyFont="1" applyFill="1" applyBorder="1" applyAlignment="1" applyProtection="1">
      <alignment vertical="center"/>
    </xf>
    <xf numFmtId="1" fontId="2" fillId="0" borderId="42" xfId="50" applyNumberFormat="1" applyFont="1" applyBorder="1" applyAlignment="1" applyProtection="1">
      <alignment horizontal="right" vertical="center" indent="1"/>
      <protection locked="0"/>
    </xf>
    <xf numFmtId="1" fontId="2" fillId="0" borderId="2" xfId="50" applyNumberFormat="1" applyFont="1" applyBorder="1" applyAlignment="1" applyProtection="1">
      <alignment horizontal="right" vertical="center" indent="1"/>
      <protection locked="0"/>
    </xf>
    <xf numFmtId="1" fontId="2" fillId="0" borderId="43" xfId="50" applyNumberFormat="1" applyFont="1" applyBorder="1" applyAlignment="1" applyProtection="1">
      <alignment horizontal="right" vertical="center" indent="1"/>
      <protection locked="0"/>
    </xf>
    <xf numFmtId="1" fontId="2" fillId="0" borderId="44" xfId="50" applyNumberFormat="1" applyFont="1" applyBorder="1" applyAlignment="1" applyProtection="1">
      <alignment horizontal="right" vertical="center" indent="1"/>
      <protection locked="0"/>
    </xf>
    <xf numFmtId="164" fontId="2" fillId="0" borderId="2" xfId="50" applyNumberFormat="1" applyFont="1" applyBorder="1" applyAlignment="1" applyProtection="1">
      <alignment horizontal="right" vertical="center"/>
      <protection locked="0"/>
    </xf>
    <xf numFmtId="164" fontId="2" fillId="0" borderId="45" xfId="50" applyNumberFormat="1" applyFont="1" applyBorder="1" applyAlignment="1" applyProtection="1">
      <alignment horizontal="right" vertical="center"/>
      <protection locked="0"/>
    </xf>
    <xf numFmtId="0" fontId="4" fillId="0" borderId="33" xfId="51" applyFont="1" applyFill="1" applyBorder="1" applyAlignment="1" applyProtection="1">
      <alignment horizontal="center" vertical="center"/>
    </xf>
    <xf numFmtId="0" fontId="4" fillId="0" borderId="34" xfId="51" applyFont="1" applyFill="1" applyBorder="1" applyAlignment="1" applyProtection="1">
      <alignment horizontal="center" vertical="center"/>
    </xf>
    <xf numFmtId="0" fontId="4" fillId="0" borderId="35" xfId="51" applyFont="1" applyFill="1" applyBorder="1" applyAlignment="1" applyProtection="1">
      <alignment horizontal="center" vertical="center"/>
    </xf>
    <xf numFmtId="0" fontId="4" fillId="0" borderId="36" xfId="51" applyFont="1" applyFill="1" applyBorder="1" applyAlignment="1" applyProtection="1">
      <alignment horizontal="center" vertical="center"/>
    </xf>
    <xf numFmtId="0" fontId="4" fillId="0" borderId="37" xfId="51" applyFont="1" applyFill="1" applyBorder="1" applyAlignment="1" applyProtection="1">
      <alignment horizontal="center" vertical="center"/>
    </xf>
    <xf numFmtId="0" fontId="2" fillId="0" borderId="0" xfId="51" applyFont="1" applyFill="1" applyAlignment="1" applyProtection="1"/>
    <xf numFmtId="0" fontId="5" fillId="0" borderId="0" xfId="51" applyFont="1" applyFill="1" applyAlignment="1" applyProtection="1">
      <alignment horizontal="right" vertical="center"/>
    </xf>
    <xf numFmtId="0" fontId="2" fillId="0" borderId="0" xfId="50" applyFont="1" applyFill="1" applyAlignment="1" applyProtection="1">
      <alignment vertical="center"/>
    </xf>
    <xf numFmtId="0" fontId="4" fillId="0" borderId="0" xfId="48" applyFont="1" applyFill="1" applyAlignment="1" applyProtection="1">
      <alignment vertical="center"/>
    </xf>
    <xf numFmtId="164" fontId="2" fillId="0" borderId="1" xfId="48" applyNumberFormat="1" applyFont="1" applyFill="1" applyBorder="1" applyAlignment="1" applyProtection="1">
      <alignment horizontal="right" vertical="center"/>
    </xf>
    <xf numFmtId="0" fontId="30" fillId="0" borderId="1" xfId="48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horizontal="right" vertical="center"/>
    </xf>
    <xf numFmtId="0" fontId="2" fillId="0" borderId="0" xfId="52" applyFont="1" applyFill="1" applyProtection="1"/>
    <xf numFmtId="0" fontId="4" fillId="0" borderId="1" xfId="52" applyFont="1" applyFill="1" applyBorder="1" applyAlignment="1" applyProtection="1">
      <alignment horizontal="center" vertical="center"/>
    </xf>
    <xf numFmtId="0" fontId="2" fillId="0" borderId="0" xfId="47" applyFont="1" applyFill="1" applyAlignment="1" applyProtection="1">
      <alignment horizontal="right"/>
    </xf>
    <xf numFmtId="0" fontId="4" fillId="0" borderId="0" xfId="0" applyFont="1" applyFill="1" applyAlignment="1" applyProtection="1">
      <alignment vertical="center"/>
    </xf>
    <xf numFmtId="0" fontId="2" fillId="0" borderId="0" xfId="27" applyFont="1" applyFill="1" applyProtection="1"/>
    <xf numFmtId="0" fontId="2" fillId="0" borderId="0" xfId="27" applyFont="1" applyFill="1" applyBorder="1" applyAlignment="1" applyProtection="1">
      <alignment horizontal="center"/>
    </xf>
    <xf numFmtId="0" fontId="4" fillId="0" borderId="0" xfId="27" applyFont="1" applyFill="1" applyAlignment="1" applyProtection="1">
      <alignment vertical="center"/>
    </xf>
    <xf numFmtId="0" fontId="2" fillId="0" borderId="0" xfId="52" applyFont="1" applyFill="1" applyAlignment="1" applyProtection="1">
      <alignment horizontal="right"/>
    </xf>
    <xf numFmtId="0" fontId="2" fillId="0" borderId="0" xfId="52" applyFont="1" applyFill="1" applyAlignment="1" applyProtection="1"/>
    <xf numFmtId="0" fontId="2" fillId="0" borderId="1" xfId="48" applyFont="1" applyFill="1" applyBorder="1" applyAlignment="1" applyProtection="1">
      <alignment horizontal="right" vertical="center" indent="1"/>
    </xf>
    <xf numFmtId="0" fontId="2" fillId="0" borderId="0" xfId="53" applyFont="1" applyFill="1" applyProtection="1"/>
    <xf numFmtId="0" fontId="2" fillId="0" borderId="0" xfId="53" applyFont="1" applyFill="1" applyAlignment="1" applyProtection="1"/>
    <xf numFmtId="0" fontId="5" fillId="0" borderId="0" xfId="53" applyFont="1" applyFill="1" applyAlignment="1" applyProtection="1">
      <alignment horizontal="right"/>
    </xf>
    <xf numFmtId="0" fontId="4" fillId="24" borderId="1" xfId="48" applyFont="1" applyFill="1" applyBorder="1" applyAlignment="1" applyProtection="1">
      <alignment vertical="center"/>
    </xf>
    <xf numFmtId="0" fontId="4" fillId="24" borderId="1" xfId="48" applyFont="1" applyFill="1" applyBorder="1" applyAlignment="1" applyProtection="1">
      <alignment horizontal="center" vertical="center"/>
    </xf>
    <xf numFmtId="0" fontId="4" fillId="24" borderId="1" xfId="48" applyFont="1" applyFill="1" applyBorder="1" applyAlignment="1" applyProtection="1">
      <alignment horizontal="right" vertical="center" indent="1"/>
    </xf>
    <xf numFmtId="164" fontId="4" fillId="24" borderId="1" xfId="48" applyNumberFormat="1" applyFont="1" applyFill="1" applyBorder="1" applyAlignment="1" applyProtection="1">
      <alignment horizontal="right" vertical="center"/>
    </xf>
    <xf numFmtId="0" fontId="2" fillId="24" borderId="1" xfId="48" applyFont="1" applyFill="1" applyBorder="1" applyAlignment="1" applyProtection="1">
      <alignment vertical="center"/>
      <protection locked="0"/>
    </xf>
    <xf numFmtId="3" fontId="2" fillId="24" borderId="1" xfId="0" applyNumberFormat="1" applyFont="1" applyFill="1" applyBorder="1" applyAlignment="1" applyProtection="1">
      <alignment horizontal="center" vertical="center"/>
      <protection locked="0"/>
    </xf>
    <xf numFmtId="0" fontId="2" fillId="24" borderId="1" xfId="48" applyFont="1" applyFill="1" applyBorder="1" applyAlignment="1" applyProtection="1">
      <alignment horizontal="center" vertical="center"/>
      <protection locked="0"/>
    </xf>
    <xf numFmtId="164" fontId="2" fillId="24" borderId="1" xfId="0" applyNumberFormat="1" applyFont="1" applyFill="1" applyBorder="1" applyAlignment="1" applyProtection="1">
      <alignment horizontal="right" vertical="center"/>
      <protection locked="0"/>
    </xf>
    <xf numFmtId="0" fontId="2" fillId="24" borderId="1" xfId="48" applyFont="1" applyFill="1" applyBorder="1" applyAlignment="1" applyProtection="1">
      <alignment vertical="center"/>
    </xf>
    <xf numFmtId="0" fontId="4" fillId="24" borderId="1" xfId="51" applyFont="1" applyFill="1" applyBorder="1" applyAlignment="1" applyProtection="1">
      <alignment horizontal="center" vertical="center"/>
    </xf>
    <xf numFmtId="0" fontId="2" fillId="0" borderId="1" xfId="48" applyFont="1" applyFill="1" applyBorder="1" applyAlignment="1" applyProtection="1">
      <alignment vertical="center"/>
      <protection locked="0"/>
    </xf>
    <xf numFmtId="0" fontId="2" fillId="0" borderId="9" xfId="48" applyFont="1" applyFill="1" applyBorder="1" applyAlignment="1" applyProtection="1">
      <alignment horizontal="center" vertical="center"/>
      <protection locked="0"/>
    </xf>
    <xf numFmtId="164" fontId="2" fillId="0" borderId="11" xfId="0" applyNumberFormat="1" applyFont="1" applyBorder="1" applyAlignment="1" applyProtection="1">
      <alignment horizontal="right" vertical="center"/>
      <protection locked="0"/>
    </xf>
    <xf numFmtId="169" fontId="2" fillId="0" borderId="0" xfId="27" applyNumberFormat="1" applyFont="1" applyFill="1" applyAlignment="1" applyProtection="1">
      <alignment horizontal="center"/>
    </xf>
    <xf numFmtId="164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right" vertical="center" indent="1"/>
    </xf>
    <xf numFmtId="0" fontId="2" fillId="0" borderId="0" xfId="54" applyFont="1" applyFill="1" applyAlignment="1" applyProtection="1">
      <alignment horizontal="center" vertical="center"/>
    </xf>
    <xf numFmtId="0" fontId="5" fillId="0" borderId="0" xfId="54" applyFont="1" applyFill="1" applyAlignment="1" applyProtection="1">
      <alignment horizontal="right"/>
    </xf>
    <xf numFmtId="0" fontId="2" fillId="0" borderId="0" xfId="54" applyFont="1" applyFill="1" applyProtection="1"/>
    <xf numFmtId="164" fontId="2" fillId="0" borderId="1" xfId="0" applyNumberFormat="1" applyFont="1" applyBorder="1" applyAlignment="1" applyProtection="1">
      <alignment horizontal="right" vertical="center"/>
    </xf>
    <xf numFmtId="0" fontId="4" fillId="0" borderId="1" xfId="27" applyNumberFormat="1" applyFont="1" applyFill="1" applyBorder="1" applyAlignment="1" applyProtection="1">
      <alignment horizontal="center" vertical="center"/>
    </xf>
    <xf numFmtId="0" fontId="2" fillId="0" borderId="1" xfId="51" applyFont="1" applyFill="1" applyBorder="1" applyAlignment="1" applyProtection="1">
      <alignment horizontal="center" vertical="center"/>
    </xf>
    <xf numFmtId="0" fontId="2" fillId="0" borderId="1" xfId="27" applyNumberFormat="1" applyFont="1" applyFill="1" applyBorder="1" applyAlignment="1" applyProtection="1">
      <alignment horizontal="left" vertical="center" wrapText="1"/>
    </xf>
    <xf numFmtId="0" fontId="2" fillId="0" borderId="0" xfId="27" applyNumberFormat="1" applyFont="1" applyFill="1" applyProtection="1"/>
    <xf numFmtId="0" fontId="2" fillId="0" borderId="0" xfId="27" applyNumberFormat="1" applyFont="1" applyFill="1" applyAlignment="1" applyProtection="1">
      <alignment horizontal="center"/>
    </xf>
    <xf numFmtId="0" fontId="2" fillId="0" borderId="0" xfId="0" applyNumberFormat="1" applyFont="1" applyFill="1" applyAlignment="1" applyProtection="1">
      <alignment horizontal="right"/>
    </xf>
    <xf numFmtId="0" fontId="2" fillId="0" borderId="0" xfId="48" applyFont="1" applyFill="1" applyAlignment="1" applyProtection="1">
      <alignment horizontal="center" vertical="center" shrinkToFit="1"/>
    </xf>
    <xf numFmtId="169" fontId="4" fillId="0" borderId="1" xfId="0" applyNumberFormat="1" applyFont="1" applyFill="1" applyBorder="1" applyAlignment="1">
      <alignment horizontal="center" vertical="center"/>
    </xf>
    <xf numFmtId="169" fontId="2" fillId="0" borderId="1" xfId="0" applyNumberFormat="1" applyFont="1" applyFill="1" applyBorder="1" applyAlignment="1">
      <alignment horizontal="center" vertical="center"/>
    </xf>
    <xf numFmtId="0" fontId="2" fillId="0" borderId="1" xfId="48" applyFont="1" applyFill="1" applyBorder="1" applyAlignment="1" applyProtection="1">
      <alignment vertical="center" wrapText="1"/>
      <protection locked="0"/>
    </xf>
    <xf numFmtId="0" fontId="2" fillId="0" borderId="0" xfId="55" applyFont="1" applyFill="1" applyProtection="1"/>
    <xf numFmtId="164" fontId="2" fillId="0" borderId="1" xfId="25" applyNumberFormat="1" applyFont="1" applyBorder="1" applyAlignment="1" applyProtection="1">
      <alignment horizontal="right" vertical="center"/>
      <protection locked="0"/>
    </xf>
    <xf numFmtId="4" fontId="2" fillId="0" borderId="1" xfId="0" applyNumberFormat="1" applyFont="1" applyBorder="1" applyAlignment="1" applyProtection="1">
      <alignment horizontal="right" vertical="center"/>
      <protection locked="0"/>
    </xf>
    <xf numFmtId="164" fontId="4" fillId="0" borderId="1" xfId="25" applyNumberFormat="1" applyFont="1" applyBorder="1" applyAlignment="1" applyProtection="1">
      <alignment horizontal="center" vertical="center"/>
      <protection locked="0"/>
    </xf>
    <xf numFmtId="164" fontId="2" fillId="0" borderId="1" xfId="0" applyNumberFormat="1" applyFont="1" applyBorder="1" applyAlignment="1" applyProtection="1">
      <alignment horizontal="center" vertical="center"/>
      <protection locked="0"/>
    </xf>
    <xf numFmtId="164" fontId="2" fillId="0" borderId="1" xfId="25" applyNumberFormat="1" applyFont="1" applyBorder="1" applyAlignment="1" applyProtection="1">
      <alignment horizontal="center" vertical="center"/>
      <protection locked="0"/>
    </xf>
    <xf numFmtId="164" fontId="4" fillId="0" borderId="1" xfId="25" applyNumberFormat="1" applyFont="1" applyBorder="1" applyAlignment="1" applyProtection="1">
      <alignment horizontal="right" vertical="center"/>
      <protection locked="0"/>
    </xf>
    <xf numFmtId="4" fontId="4" fillId="0" borderId="1" xfId="25" applyNumberFormat="1" applyFont="1" applyBorder="1" applyAlignment="1" applyProtection="1">
      <alignment horizontal="right" vertical="center"/>
      <protection locked="0"/>
    </xf>
    <xf numFmtId="0" fontId="2" fillId="0" borderId="0" xfId="55" applyFont="1" applyFill="1" applyAlignment="1" applyProtection="1"/>
    <xf numFmtId="0" fontId="5" fillId="0" borderId="0" xfId="55" applyFont="1" applyFill="1" applyAlignment="1" applyProtection="1">
      <alignment horizontal="right"/>
    </xf>
    <xf numFmtId="0" fontId="4" fillId="0" borderId="1" xfId="0" applyFont="1" applyBorder="1" applyAlignment="1" applyProtection="1">
      <alignment horizontal="right" vertical="center"/>
    </xf>
    <xf numFmtId="0" fontId="2" fillId="0" borderId="1" xfId="27" applyFont="1" applyFill="1" applyBorder="1" applyAlignment="1" applyProtection="1">
      <alignment vertical="center"/>
    </xf>
    <xf numFmtId="0" fontId="4" fillId="0" borderId="1" xfId="48" applyFont="1" applyFill="1" applyBorder="1" applyAlignment="1" applyProtection="1">
      <alignment horizontal="right" vertical="center"/>
    </xf>
    <xf numFmtId="0" fontId="2" fillId="0" borderId="1" xfId="48" applyFont="1" applyFill="1" applyBorder="1" applyAlignment="1" applyProtection="1">
      <alignment horizontal="right" vertical="center"/>
    </xf>
    <xf numFmtId="0" fontId="4" fillId="0" borderId="1" xfId="27" applyFont="1" applyFill="1" applyBorder="1" applyAlignment="1" applyProtection="1">
      <alignment horizontal="right" vertical="center"/>
    </xf>
    <xf numFmtId="0" fontId="2" fillId="0" borderId="1" xfId="27" applyFont="1" applyFill="1" applyBorder="1" applyAlignment="1" applyProtection="1">
      <alignment horizontal="right" vertical="center"/>
    </xf>
    <xf numFmtId="167" fontId="4" fillId="0" borderId="1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Fill="1" applyAlignment="1" applyProtection="1">
      <alignment horizontal="right"/>
    </xf>
    <xf numFmtId="0" fontId="2" fillId="0" borderId="0" xfId="56" applyFont="1" applyFill="1" applyProtection="1"/>
    <xf numFmtId="0" fontId="2" fillId="0" borderId="9" xfId="48" applyFont="1" applyFill="1" applyBorder="1" applyAlignment="1" applyProtection="1">
      <alignment horizontal="center" vertical="center"/>
    </xf>
    <xf numFmtId="0" fontId="5" fillId="0" borderId="0" xfId="56" applyFont="1" applyFill="1" applyAlignment="1" applyProtection="1">
      <alignment horizontal="right"/>
    </xf>
    <xf numFmtId="0" fontId="21" fillId="0" borderId="0" xfId="55" applyFont="1" applyFill="1" applyProtection="1"/>
    <xf numFmtId="164" fontId="23" fillId="0" borderId="1" xfId="0" applyNumberFormat="1" applyFont="1" applyBorder="1" applyAlignment="1" applyProtection="1">
      <alignment horizontal="right" vertical="center"/>
      <protection locked="0"/>
    </xf>
    <xf numFmtId="164" fontId="25" fillId="0" borderId="1" xfId="0" applyNumberFormat="1" applyFont="1" applyBorder="1" applyAlignment="1" applyProtection="1">
      <alignment horizontal="right" vertical="center"/>
      <protection locked="0"/>
    </xf>
    <xf numFmtId="4" fontId="25" fillId="0" borderId="1" xfId="0" applyNumberFormat="1" applyFont="1" applyBorder="1" applyAlignment="1" applyProtection="1">
      <alignment horizontal="right" vertical="center"/>
      <protection locked="0"/>
    </xf>
    <xf numFmtId="0" fontId="37" fillId="0" borderId="0" xfId="55" applyFont="1" applyFill="1" applyAlignment="1" applyProtection="1">
      <alignment horizontal="right"/>
    </xf>
    <xf numFmtId="0" fontId="2" fillId="0" borderId="0" xfId="57" applyFont="1" applyFill="1" applyAlignment="1">
      <alignment vertical="center"/>
    </xf>
    <xf numFmtId="0" fontId="26" fillId="0" borderId="0" xfId="57" applyFont="1" applyFill="1" applyBorder="1" applyAlignment="1">
      <alignment vertical="center"/>
    </xf>
    <xf numFmtId="0" fontId="26" fillId="0" borderId="0" xfId="48" applyFont="1" applyFill="1" applyBorder="1" applyAlignment="1">
      <alignment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0" fontId="4" fillId="0" borderId="0" xfId="57" applyFont="1" applyFill="1" applyAlignment="1">
      <alignment vertical="center"/>
    </xf>
    <xf numFmtId="3" fontId="2" fillId="0" borderId="0" xfId="57" applyNumberFormat="1" applyFont="1" applyFill="1" applyAlignment="1">
      <alignment vertical="center"/>
    </xf>
    <xf numFmtId="3" fontId="2" fillId="0" borderId="1" xfId="57" applyNumberFormat="1" applyFont="1" applyFill="1" applyBorder="1" applyAlignment="1" applyProtection="1">
      <alignment horizontal="right" vertical="center" indent="1"/>
      <protection locked="0"/>
    </xf>
    <xf numFmtId="3" fontId="4" fillId="0" borderId="1" xfId="57" applyNumberFormat="1" applyFont="1" applyFill="1" applyBorder="1" applyAlignment="1">
      <alignment horizontal="right" vertical="center" indent="1"/>
    </xf>
    <xf numFmtId="0" fontId="4" fillId="0" borderId="1" xfId="57" applyFont="1" applyFill="1" applyBorder="1" applyAlignment="1">
      <alignment vertical="center"/>
    </xf>
    <xf numFmtId="0" fontId="2" fillId="0" borderId="1" xfId="57" applyFont="1" applyFill="1" applyBorder="1" applyAlignment="1">
      <alignment vertical="center"/>
    </xf>
    <xf numFmtId="0" fontId="5" fillId="0" borderId="0" xfId="57" applyFont="1" applyFill="1" applyAlignment="1">
      <alignment horizontal="right" vertical="center"/>
    </xf>
    <xf numFmtId="0" fontId="2" fillId="0" borderId="0" xfId="58" applyFont="1" applyFill="1"/>
    <xf numFmtId="0" fontId="4" fillId="0" borderId="0" xfId="58" applyFont="1" applyFill="1"/>
    <xf numFmtId="3" fontId="4" fillId="0" borderId="1" xfId="58" applyNumberFormat="1" applyFont="1" applyFill="1" applyBorder="1" applyAlignment="1">
      <alignment horizontal="right" vertical="center" indent="1"/>
    </xf>
    <xf numFmtId="0" fontId="4" fillId="0" borderId="1" xfId="58" applyFont="1" applyFill="1" applyBorder="1" applyAlignment="1">
      <alignment horizontal="left" vertical="center"/>
    </xf>
    <xf numFmtId="3" fontId="2" fillId="0" borderId="1" xfId="58" applyNumberFormat="1" applyFont="1" applyFill="1" applyBorder="1" applyAlignment="1" applyProtection="1">
      <alignment horizontal="right" vertical="center" indent="1"/>
      <protection locked="0"/>
    </xf>
    <xf numFmtId="0" fontId="2" fillId="0" borderId="1" xfId="58" applyFont="1" applyFill="1" applyBorder="1" applyAlignment="1">
      <alignment horizontal="left" vertical="center"/>
    </xf>
    <xf numFmtId="3" fontId="2" fillId="0" borderId="1" xfId="56" applyNumberFormat="1" applyFont="1" applyFill="1" applyBorder="1" applyAlignment="1" applyProtection="1">
      <alignment horizontal="right" vertical="center" indent="1"/>
      <protection locked="0"/>
    </xf>
    <xf numFmtId="3" fontId="2" fillId="0" borderId="1" xfId="27" applyNumberFormat="1" applyFont="1" applyFill="1" applyBorder="1" applyAlignment="1" applyProtection="1">
      <alignment horizontal="right" vertical="center" indent="1"/>
      <protection locked="0"/>
    </xf>
    <xf numFmtId="0" fontId="2" fillId="0" borderId="1" xfId="58" applyFont="1" applyFill="1" applyBorder="1" applyAlignment="1">
      <alignment vertical="center"/>
    </xf>
    <xf numFmtId="3" fontId="2" fillId="0" borderId="1" xfId="48" applyNumberFormat="1" applyFont="1" applyFill="1" applyBorder="1" applyAlignment="1" applyProtection="1">
      <alignment horizontal="right" vertical="center" indent="1"/>
      <protection locked="0"/>
    </xf>
    <xf numFmtId="3" fontId="2" fillId="0" borderId="1" xfId="59" applyNumberFormat="1" applyFont="1" applyFill="1" applyBorder="1" applyAlignment="1" applyProtection="1">
      <alignment horizontal="right" vertical="center" indent="1"/>
      <protection locked="0"/>
    </xf>
    <xf numFmtId="0" fontId="2" fillId="0" borderId="0" xfId="58" applyFont="1" applyFill="1" applyBorder="1"/>
    <xf numFmtId="0" fontId="2" fillId="0" borderId="0" xfId="58" applyFont="1" applyFill="1" applyAlignment="1">
      <alignment horizontal="left"/>
    </xf>
    <xf numFmtId="0" fontId="5" fillId="0" borderId="0" xfId="58" applyFont="1" applyFill="1" applyAlignment="1">
      <alignment horizontal="right"/>
    </xf>
    <xf numFmtId="0" fontId="4" fillId="0" borderId="0" xfId="58" applyFont="1" applyFill="1" applyAlignment="1"/>
    <xf numFmtId="0" fontId="2" fillId="0" borderId="0" xfId="0" applyFont="1"/>
    <xf numFmtId="3" fontId="4" fillId="0" borderId="1" xfId="59" applyNumberFormat="1" applyFont="1" applyFill="1" applyBorder="1" applyAlignment="1">
      <alignment horizontal="right" vertical="center" indent="1"/>
    </xf>
    <xf numFmtId="0" fontId="2" fillId="0" borderId="1" xfId="59" applyFont="1" applyFill="1" applyBorder="1" applyAlignment="1">
      <alignment vertical="center"/>
    </xf>
    <xf numFmtId="0" fontId="2" fillId="0" borderId="1" xfId="59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Border="1"/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60" applyFont="1" applyFill="1" applyProtection="1"/>
    <xf numFmtId="3" fontId="4" fillId="0" borderId="1" xfId="60" applyNumberFormat="1" applyFont="1" applyFill="1" applyBorder="1" applyAlignment="1" applyProtection="1">
      <alignment horizontal="right" vertical="center" indent="1"/>
    </xf>
    <xf numFmtId="0" fontId="4" fillId="0" borderId="1" xfId="60" applyFont="1" applyFill="1" applyBorder="1" applyAlignment="1" applyProtection="1">
      <alignment vertical="center"/>
    </xf>
    <xf numFmtId="3" fontId="2" fillId="0" borderId="1" xfId="60" applyNumberFormat="1" applyFont="1" applyFill="1" applyBorder="1" applyAlignment="1" applyProtection="1">
      <alignment horizontal="right" vertical="center" indent="1"/>
      <protection locked="0"/>
    </xf>
    <xf numFmtId="0" fontId="2" fillId="0" borderId="1" xfId="60" applyFont="1" applyFill="1" applyBorder="1" applyAlignment="1" applyProtection="1">
      <alignment vertical="center"/>
    </xf>
    <xf numFmtId="0" fontId="4" fillId="0" borderId="1" xfId="60" applyFont="1" applyFill="1" applyBorder="1" applyAlignment="1" applyProtection="1">
      <alignment horizontal="center" vertical="center"/>
    </xf>
    <xf numFmtId="0" fontId="4" fillId="0" borderId="1" xfId="60" applyFont="1" applyFill="1" applyBorder="1" applyAlignment="1" applyProtection="1">
      <alignment horizontal="center" vertical="center" wrapText="1"/>
    </xf>
    <xf numFmtId="0" fontId="4" fillId="0" borderId="0" xfId="60" applyFont="1" applyFill="1" applyAlignment="1" applyProtection="1">
      <alignment horizontal="left" vertical="center"/>
    </xf>
    <xf numFmtId="0" fontId="2" fillId="0" borderId="0" xfId="60" applyFont="1" applyFill="1" applyAlignment="1" applyProtection="1">
      <alignment horizontal="right"/>
    </xf>
    <xf numFmtId="0" fontId="2" fillId="0" borderId="0" xfId="60" applyFont="1" applyFill="1" applyAlignment="1" applyProtection="1">
      <alignment horizontal="left"/>
    </xf>
    <xf numFmtId="0" fontId="2" fillId="0" borderId="0" xfId="60" applyFont="1" applyFill="1" applyAlignment="1" applyProtection="1">
      <alignment vertical="center"/>
    </xf>
    <xf numFmtId="0" fontId="5" fillId="0" borderId="0" xfId="60" applyFont="1" applyFill="1" applyAlignment="1" applyProtection="1">
      <alignment horizontal="right" vertical="center"/>
    </xf>
    <xf numFmtId="0" fontId="2" fillId="0" borderId="0" xfId="60" applyFont="1" applyFill="1" applyAlignment="1" applyProtection="1">
      <alignment horizontal="left" vertical="center"/>
    </xf>
    <xf numFmtId="0" fontId="2" fillId="0" borderId="0" xfId="61" applyFont="1" applyFill="1" applyAlignment="1">
      <alignment vertical="center"/>
    </xf>
    <xf numFmtId="0" fontId="21" fillId="0" borderId="0" xfId="27" applyFont="1" applyFill="1" applyBorder="1" applyAlignment="1">
      <alignment vertical="center"/>
    </xf>
    <xf numFmtId="4" fontId="2" fillId="0" borderId="0" xfId="61" applyNumberFormat="1" applyFont="1" applyFill="1" applyAlignment="1">
      <alignment vertical="center"/>
    </xf>
    <xf numFmtId="4" fontId="4" fillId="0" borderId="1" xfId="61" applyNumberFormat="1" applyFont="1" applyFill="1" applyBorder="1" applyAlignment="1">
      <alignment horizontal="right" vertical="center" indent="1"/>
    </xf>
    <xf numFmtId="0" fontId="4" fillId="0" borderId="1" xfId="61" applyFont="1" applyFill="1" applyBorder="1" applyAlignment="1">
      <alignment vertical="center"/>
    </xf>
    <xf numFmtId="1" fontId="2" fillId="0" borderId="0" xfId="61" applyNumberFormat="1" applyFont="1" applyFill="1" applyAlignment="1">
      <alignment vertical="center"/>
    </xf>
    <xf numFmtId="3" fontId="4" fillId="0" borderId="1" xfId="61" applyNumberFormat="1" applyFont="1" applyFill="1" applyBorder="1" applyAlignment="1">
      <alignment horizontal="right" vertical="center" indent="1"/>
    </xf>
    <xf numFmtId="0" fontId="2" fillId="0" borderId="1" xfId="61" applyFont="1" applyFill="1" applyBorder="1" applyAlignment="1">
      <alignment vertical="center"/>
    </xf>
    <xf numFmtId="4" fontId="2" fillId="0" borderId="1" xfId="57" applyNumberFormat="1" applyFont="1" applyFill="1" applyBorder="1" applyAlignment="1" applyProtection="1">
      <alignment horizontal="right" vertical="center" indent="1"/>
      <protection locked="0"/>
    </xf>
    <xf numFmtId="0" fontId="4" fillId="0" borderId="1" xfId="61" applyFont="1" applyFill="1" applyBorder="1" applyAlignment="1">
      <alignment horizontal="center" vertical="center"/>
    </xf>
    <xf numFmtId="0" fontId="4" fillId="0" borderId="1" xfId="61" applyFont="1" applyFill="1" applyBorder="1" applyAlignment="1">
      <alignment horizontal="center" vertical="center" wrapText="1"/>
    </xf>
    <xf numFmtId="0" fontId="2" fillId="0" borderId="0" xfId="61" applyFont="1" applyFill="1" applyAlignment="1">
      <alignment horizontal="right" vertical="center"/>
    </xf>
    <xf numFmtId="0" fontId="2" fillId="0" borderId="0" xfId="61" applyFont="1" applyFill="1" applyAlignment="1">
      <alignment horizontal="left" vertical="center"/>
    </xf>
    <xf numFmtId="0" fontId="4" fillId="0" borderId="0" xfId="61" applyFont="1" applyFill="1" applyAlignment="1">
      <alignment horizontal="left" vertical="center"/>
    </xf>
    <xf numFmtId="0" fontId="5" fillId="0" borderId="0" xfId="61" applyFont="1" applyFill="1" applyAlignment="1">
      <alignment horizontal="right" vertical="center"/>
    </xf>
    <xf numFmtId="0" fontId="2" fillId="0" borderId="0" xfId="62" applyFont="1" applyFill="1" applyAlignment="1">
      <alignment vertical="center"/>
    </xf>
    <xf numFmtId="0" fontId="4" fillId="0" borderId="1" xfId="62" applyFont="1" applyFill="1" applyBorder="1" applyAlignment="1">
      <alignment horizontal="center" vertical="center"/>
    </xf>
    <xf numFmtId="0" fontId="2" fillId="0" borderId="1" xfId="62" applyFont="1" applyFill="1" applyBorder="1" applyAlignment="1" applyProtection="1">
      <alignment horizontal="center" vertical="center"/>
      <protection locked="0"/>
    </xf>
    <xf numFmtId="0" fontId="2" fillId="0" borderId="1" xfId="62" applyFont="1" applyFill="1" applyBorder="1" applyAlignment="1">
      <alignment vertical="center"/>
    </xf>
    <xf numFmtId="0" fontId="2" fillId="0" borderId="1" xfId="62" applyFont="1" applyFill="1" applyBorder="1" applyAlignment="1">
      <alignment horizontal="center" vertical="center" wrapText="1"/>
    </xf>
    <xf numFmtId="0" fontId="2" fillId="0" borderId="0" xfId="62" applyFont="1" applyFill="1" applyAlignment="1">
      <alignment horizontal="right" vertical="center"/>
    </xf>
    <xf numFmtId="0" fontId="5" fillId="0" borderId="0" xfId="62" applyFont="1" applyFill="1" applyAlignment="1">
      <alignment horizontal="right" vertical="center"/>
    </xf>
    <xf numFmtId="0" fontId="4" fillId="0" borderId="0" xfId="62" applyFont="1" applyFill="1" applyBorder="1" applyAlignment="1">
      <alignment vertical="center"/>
    </xf>
    <xf numFmtId="0" fontId="2" fillId="0" borderId="0" xfId="0" applyFont="1" applyFill="1"/>
    <xf numFmtId="0" fontId="2" fillId="0" borderId="0" xfId="0" applyFont="1" applyFill="1" applyBorder="1"/>
    <xf numFmtId="0" fontId="32" fillId="0" borderId="0" xfId="0" applyFont="1" applyFill="1" applyBorder="1"/>
    <xf numFmtId="0" fontId="32" fillId="0" borderId="0" xfId="0" applyFont="1" applyFill="1"/>
    <xf numFmtId="0" fontId="32" fillId="0" borderId="0" xfId="0" applyFont="1" applyFill="1" applyAlignment="1">
      <alignment horizontal="center"/>
    </xf>
    <xf numFmtId="3" fontId="23" fillId="0" borderId="47" xfId="0" applyNumberFormat="1" applyFont="1" applyFill="1" applyBorder="1" applyAlignment="1" applyProtection="1">
      <alignment horizontal="center" vertical="center" shrinkToFit="1"/>
      <protection locked="0"/>
    </xf>
    <xf numFmtId="3" fontId="23" fillId="0" borderId="48" xfId="0" applyNumberFormat="1" applyFont="1" applyFill="1" applyBorder="1" applyAlignment="1" applyProtection="1">
      <alignment horizontal="center" vertical="center" shrinkToFit="1"/>
      <protection locked="0"/>
    </xf>
    <xf numFmtId="3" fontId="23" fillId="0" borderId="18" xfId="0" applyNumberFormat="1" applyFont="1" applyFill="1" applyBorder="1" applyAlignment="1" applyProtection="1">
      <alignment horizontal="center" vertical="center" shrinkToFit="1"/>
      <protection locked="0"/>
    </xf>
    <xf numFmtId="3" fontId="23" fillId="0" borderId="49" xfId="0" applyNumberFormat="1" applyFont="1" applyFill="1" applyBorder="1" applyAlignment="1" applyProtection="1">
      <alignment horizontal="center" vertical="center" shrinkToFit="1"/>
      <protection locked="0"/>
    </xf>
    <xf numFmtId="0" fontId="23" fillId="0" borderId="47" xfId="0" applyFont="1" applyFill="1" applyBorder="1" applyAlignment="1">
      <alignment horizontal="center"/>
    </xf>
    <xf numFmtId="3" fontId="25" fillId="0" borderId="47" xfId="0" applyNumberFormat="1" applyFont="1" applyFill="1" applyBorder="1" applyAlignment="1">
      <alignment horizontal="center" vertical="center" shrinkToFit="1"/>
    </xf>
    <xf numFmtId="3" fontId="25" fillId="0" borderId="50" xfId="0" applyNumberFormat="1" applyFont="1" applyFill="1" applyBorder="1" applyAlignment="1">
      <alignment horizontal="center" vertical="center" shrinkToFit="1"/>
    </xf>
    <xf numFmtId="3" fontId="25" fillId="0" borderId="51" xfId="0" applyNumberFormat="1" applyFont="1" applyFill="1" applyBorder="1" applyAlignment="1">
      <alignment horizontal="center" vertical="center" shrinkToFit="1"/>
    </xf>
    <xf numFmtId="3" fontId="25" fillId="0" borderId="52" xfId="0" applyNumberFormat="1" applyFont="1" applyFill="1" applyBorder="1" applyAlignment="1">
      <alignment horizontal="center" vertical="center" shrinkToFit="1"/>
    </xf>
    <xf numFmtId="3" fontId="25" fillId="0" borderId="38" xfId="0" applyNumberFormat="1" applyFont="1" applyFill="1" applyBorder="1" applyAlignment="1">
      <alignment horizontal="center" vertical="center" shrinkToFit="1"/>
    </xf>
    <xf numFmtId="3" fontId="25" fillId="0" borderId="11" xfId="0" applyNumberFormat="1" applyFont="1" applyFill="1" applyBorder="1" applyAlignment="1">
      <alignment horizontal="center" vertical="center" shrinkToFit="1"/>
    </xf>
    <xf numFmtId="3" fontId="25" fillId="0" borderId="1" xfId="0" applyNumberFormat="1" applyFont="1" applyFill="1" applyBorder="1" applyAlignment="1">
      <alignment horizontal="center" vertical="center" shrinkToFit="1"/>
    </xf>
    <xf numFmtId="3" fontId="25" fillId="0" borderId="9" xfId="0" applyNumberFormat="1" applyFont="1" applyFill="1" applyBorder="1" applyAlignment="1">
      <alignment horizontal="center" vertical="center" shrinkToFit="1"/>
    </xf>
    <xf numFmtId="0" fontId="23" fillId="0" borderId="38" xfId="0" applyFont="1" applyFill="1" applyBorder="1" applyAlignment="1">
      <alignment horizontal="center"/>
    </xf>
    <xf numFmtId="3" fontId="25" fillId="0" borderId="25" xfId="0" applyNumberFormat="1" applyFont="1" applyFill="1" applyBorder="1" applyAlignment="1">
      <alignment horizontal="center" vertical="center" shrinkToFit="1"/>
    </xf>
    <xf numFmtId="3" fontId="25" fillId="0" borderId="29" xfId="0" applyNumberFormat="1" applyFont="1" applyFill="1" applyBorder="1" applyAlignment="1">
      <alignment horizontal="center" vertical="center" shrinkToFit="1"/>
    </xf>
    <xf numFmtId="0" fontId="23" fillId="0" borderId="25" xfId="0" applyFont="1" applyFill="1" applyBorder="1" applyAlignment="1">
      <alignment horizontal="center"/>
    </xf>
    <xf numFmtId="3" fontId="25" fillId="0" borderId="27" xfId="0" applyNumberFormat="1" applyFont="1" applyFill="1" applyBorder="1" applyAlignment="1">
      <alignment horizontal="center" vertical="center" shrinkToFit="1"/>
    </xf>
    <xf numFmtId="3" fontId="25" fillId="0" borderId="30" xfId="0" applyNumberFormat="1" applyFont="1" applyFill="1" applyBorder="1" applyAlignment="1">
      <alignment horizontal="center" vertical="center" shrinkToFit="1"/>
    </xf>
    <xf numFmtId="0" fontId="37" fillId="0" borderId="0" xfId="0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 vertical="center" wrapText="1"/>
    </xf>
    <xf numFmtId="0" fontId="2" fillId="0" borderId="61" xfId="0" applyFont="1" applyBorder="1" applyAlignment="1">
      <alignment vertical="center"/>
    </xf>
    <xf numFmtId="0" fontId="2" fillId="0" borderId="0" xfId="0" applyFont="1" applyFill="1" applyAlignment="1"/>
    <xf numFmtId="0" fontId="25" fillId="0" borderId="0" xfId="0" applyFont="1" applyFill="1" applyBorder="1" applyAlignment="1">
      <alignment horizontal="left"/>
    </xf>
    <xf numFmtId="0" fontId="23" fillId="0" borderId="0" xfId="0" applyFont="1" applyFill="1" applyBorder="1" applyAlignment="1">
      <alignment vertical="center"/>
    </xf>
    <xf numFmtId="0" fontId="2" fillId="0" borderId="0" xfId="24" applyFont="1" applyFill="1" applyAlignment="1">
      <alignment horizontal="center"/>
    </xf>
    <xf numFmtId="0" fontId="2" fillId="0" borderId="0" xfId="24" applyAlignment="1"/>
    <xf numFmtId="1" fontId="2" fillId="0" borderId="0" xfId="24" applyNumberFormat="1" applyFont="1" applyFill="1" applyBorder="1" applyAlignment="1" applyProtection="1">
      <alignment horizontal="center"/>
      <protection locked="0"/>
    </xf>
    <xf numFmtId="0" fontId="4" fillId="0" borderId="0" xfId="24" applyFont="1" applyFill="1" applyBorder="1" applyAlignment="1" applyProtection="1">
      <alignment horizontal="center" vertical="center"/>
      <protection locked="0"/>
    </xf>
    <xf numFmtId="3" fontId="23" fillId="0" borderId="47" xfId="24" applyNumberFormat="1" applyFont="1" applyFill="1" applyBorder="1" applyAlignment="1" applyProtection="1">
      <alignment horizontal="center" vertical="center" shrinkToFit="1"/>
      <protection locked="0"/>
    </xf>
    <xf numFmtId="3" fontId="23" fillId="0" borderId="48" xfId="24" applyNumberFormat="1" applyFont="1" applyFill="1" applyBorder="1" applyAlignment="1" applyProtection="1">
      <alignment horizontal="center" vertical="center" shrinkToFit="1"/>
      <protection locked="0"/>
    </xf>
    <xf numFmtId="3" fontId="23" fillId="0" borderId="18" xfId="24" applyNumberFormat="1" applyFont="1" applyFill="1" applyBorder="1" applyAlignment="1" applyProtection="1">
      <alignment horizontal="center" vertical="center" shrinkToFit="1"/>
      <protection locked="0"/>
    </xf>
    <xf numFmtId="3" fontId="23" fillId="0" borderId="49" xfId="24" applyNumberFormat="1" applyFont="1" applyFill="1" applyBorder="1" applyAlignment="1" applyProtection="1">
      <alignment horizontal="center" vertical="center" shrinkToFit="1"/>
      <protection locked="0"/>
    </xf>
    <xf numFmtId="0" fontId="4" fillId="0" borderId="16" xfId="24" applyFont="1" applyFill="1" applyBorder="1" applyAlignment="1">
      <alignment horizontal="center"/>
    </xf>
    <xf numFmtId="1" fontId="2" fillId="0" borderId="47" xfId="24" applyNumberFormat="1" applyFont="1" applyFill="1" applyBorder="1" applyAlignment="1">
      <alignment horizontal="center"/>
    </xf>
    <xf numFmtId="1" fontId="2" fillId="0" borderId="50" xfId="24" applyNumberFormat="1" applyFont="1" applyFill="1" applyBorder="1" applyAlignment="1">
      <alignment horizontal="center"/>
    </xf>
    <xf numFmtId="1" fontId="2" fillId="0" borderId="51" xfId="24" applyNumberFormat="1" applyFont="1" applyFill="1" applyBorder="1" applyAlignment="1">
      <alignment horizontal="center"/>
    </xf>
    <xf numFmtId="1" fontId="2" fillId="0" borderId="52" xfId="24" applyNumberFormat="1" applyFont="1" applyFill="1" applyBorder="1" applyAlignment="1">
      <alignment horizontal="center"/>
    </xf>
    <xf numFmtId="0" fontId="4" fillId="0" borderId="47" xfId="24" applyFont="1" applyFill="1" applyBorder="1" applyAlignment="1">
      <alignment horizontal="center"/>
    </xf>
    <xf numFmtId="1" fontId="2" fillId="0" borderId="38" xfId="24" applyNumberFormat="1" applyFont="1" applyFill="1" applyBorder="1" applyAlignment="1">
      <alignment horizontal="center"/>
    </xf>
    <xf numFmtId="1" fontId="2" fillId="0" borderId="11" xfId="24" applyNumberFormat="1" applyFont="1" applyFill="1" applyBorder="1" applyAlignment="1">
      <alignment horizontal="center"/>
    </xf>
    <xf numFmtId="1" fontId="2" fillId="0" borderId="1" xfId="24" applyNumberFormat="1" applyFont="1" applyFill="1" applyBorder="1" applyAlignment="1">
      <alignment horizontal="center"/>
    </xf>
    <xf numFmtId="1" fontId="2" fillId="0" borderId="9" xfId="24" applyNumberFormat="1" applyFont="1" applyFill="1" applyBorder="1" applyAlignment="1">
      <alignment horizontal="center"/>
    </xf>
    <xf numFmtId="0" fontId="4" fillId="0" borderId="38" xfId="24" applyFont="1" applyFill="1" applyBorder="1" applyAlignment="1">
      <alignment horizontal="center"/>
    </xf>
    <xf numFmtId="1" fontId="2" fillId="0" borderId="25" xfId="24" applyNumberFormat="1" applyFont="1" applyFill="1" applyBorder="1" applyAlignment="1">
      <alignment horizontal="center"/>
    </xf>
    <xf numFmtId="1" fontId="2" fillId="0" borderId="29" xfId="24" applyNumberFormat="1" applyFont="1" applyFill="1" applyBorder="1" applyAlignment="1">
      <alignment horizontal="center"/>
    </xf>
    <xf numFmtId="1" fontId="2" fillId="0" borderId="27" xfId="24" applyNumberFormat="1" applyFont="1" applyFill="1" applyBorder="1" applyAlignment="1">
      <alignment horizontal="center"/>
    </xf>
    <xf numFmtId="1" fontId="2" fillId="0" borderId="30" xfId="24" applyNumberFormat="1" applyFont="1" applyFill="1" applyBorder="1" applyAlignment="1">
      <alignment horizontal="center"/>
    </xf>
    <xf numFmtId="0" fontId="4" fillId="0" borderId="25" xfId="24" applyFont="1" applyFill="1" applyBorder="1" applyAlignment="1">
      <alignment horizontal="center"/>
    </xf>
    <xf numFmtId="0" fontId="5" fillId="0" borderId="0" xfId="24" applyFont="1" applyFill="1" applyAlignment="1">
      <alignment horizontal="right" vertical="center"/>
    </xf>
    <xf numFmtId="0" fontId="32" fillId="0" borderId="0" xfId="0" applyFont="1" applyFill="1" applyAlignment="1">
      <alignment vertical="center"/>
    </xf>
    <xf numFmtId="3" fontId="4" fillId="0" borderId="16" xfId="0" applyNumberFormat="1" applyFont="1" applyFill="1" applyBorder="1" applyAlignment="1">
      <alignment horizontal="center" vertical="center" shrinkToFit="1"/>
    </xf>
    <xf numFmtId="3" fontId="4" fillId="0" borderId="20" xfId="0" applyNumberFormat="1" applyFont="1" applyFill="1" applyBorder="1" applyAlignment="1">
      <alignment horizontal="center" vertical="center" shrinkToFit="1"/>
    </xf>
    <xf numFmtId="3" fontId="4" fillId="0" borderId="18" xfId="0" applyNumberFormat="1" applyFont="1" applyFill="1" applyBorder="1" applyAlignment="1">
      <alignment horizontal="center" vertical="center" shrinkToFit="1"/>
    </xf>
    <xf numFmtId="3" fontId="4" fillId="0" borderId="19" xfId="0" applyNumberFormat="1" applyFont="1" applyFill="1" applyBorder="1" applyAlignment="1">
      <alignment horizontal="center" vertical="center" shrinkToFit="1"/>
    </xf>
    <xf numFmtId="3" fontId="4" fillId="0" borderId="17" xfId="0" applyNumberFormat="1" applyFont="1" applyFill="1" applyBorder="1" applyAlignment="1">
      <alignment horizontal="center" vertical="center" shrinkToFit="1"/>
    </xf>
    <xf numFmtId="3" fontId="2" fillId="0" borderId="22" xfId="0" applyNumberFormat="1" applyFont="1" applyFill="1" applyBorder="1" applyAlignment="1" applyProtection="1">
      <alignment horizontal="center" vertical="center" shrinkToFit="1"/>
      <protection locked="0"/>
    </xf>
    <xf numFmtId="3" fontId="2" fillId="0" borderId="15" xfId="0" applyNumberFormat="1" applyFont="1" applyFill="1" applyBorder="1" applyAlignment="1" applyProtection="1">
      <alignment horizontal="center" vertical="center" shrinkToFit="1"/>
      <protection locked="0"/>
    </xf>
    <xf numFmtId="3" fontId="2" fillId="0" borderId="3" xfId="0" applyNumberFormat="1" applyFont="1" applyFill="1" applyBorder="1" applyAlignment="1" applyProtection="1">
      <alignment horizontal="center" vertical="center" shrinkToFit="1"/>
      <protection locked="0"/>
    </xf>
    <xf numFmtId="3" fontId="2" fillId="0" borderId="3" xfId="0" applyNumberFormat="1" applyFont="1" applyFill="1" applyBorder="1" applyAlignment="1">
      <alignment horizontal="center" vertical="center" shrinkToFit="1"/>
    </xf>
    <xf numFmtId="3" fontId="2" fillId="0" borderId="13" xfId="0" applyNumberFormat="1" applyFont="1" applyFill="1" applyBorder="1" applyAlignment="1">
      <alignment horizontal="center" vertical="center" shrinkToFit="1"/>
    </xf>
    <xf numFmtId="3" fontId="4" fillId="0" borderId="53" xfId="0" applyNumberFormat="1" applyFont="1" applyFill="1" applyBorder="1" applyAlignment="1" applyProtection="1">
      <alignment horizontal="center" vertical="center" shrinkToFit="1"/>
      <protection locked="0"/>
    </xf>
    <xf numFmtId="3" fontId="2" fillId="0" borderId="7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33" xfId="0" applyFont="1" applyFill="1" applyBorder="1" applyAlignment="1">
      <alignment horizontal="left" vertical="center" wrapText="1"/>
    </xf>
    <xf numFmtId="0" fontId="2" fillId="0" borderId="24" xfId="0" applyFont="1" applyFill="1" applyBorder="1" applyAlignment="1">
      <alignment horizontal="center" vertical="center"/>
    </xf>
    <xf numFmtId="3" fontId="2" fillId="0" borderId="38" xfId="0" applyNumberFormat="1" applyFont="1" applyFill="1" applyBorder="1" applyAlignment="1" applyProtection="1">
      <alignment horizontal="center" vertical="center" shrinkToFit="1"/>
      <protection locked="0"/>
    </xf>
    <xf numFmtId="3" fontId="2" fillId="0" borderId="11" xfId="0" applyNumberFormat="1" applyFont="1" applyFill="1" applyBorder="1" applyAlignment="1" applyProtection="1">
      <alignment horizontal="center" vertical="center" shrinkToFit="1"/>
      <protection locked="0"/>
    </xf>
    <xf numFmtId="3" fontId="2" fillId="0" borderId="1" xfId="0" applyNumberFormat="1" applyFont="1" applyFill="1" applyBorder="1" applyAlignment="1" applyProtection="1">
      <alignment horizontal="center" vertical="center" shrinkToFit="1"/>
      <protection locked="0"/>
    </xf>
    <xf numFmtId="3" fontId="2" fillId="0" borderId="1" xfId="0" applyNumberFormat="1" applyFont="1" applyFill="1" applyBorder="1" applyAlignment="1">
      <alignment horizontal="center" vertical="center" shrinkToFit="1"/>
    </xf>
    <xf numFmtId="3" fontId="2" fillId="0" borderId="9" xfId="0" applyNumberFormat="1" applyFont="1" applyFill="1" applyBorder="1" applyAlignment="1">
      <alignment horizontal="center" vertical="center" shrinkToFit="1"/>
    </xf>
    <xf numFmtId="3" fontId="4" fillId="0" borderId="41" xfId="0" applyNumberFormat="1" applyFont="1" applyFill="1" applyBorder="1" applyAlignment="1" applyProtection="1">
      <alignment horizontal="center" vertical="center" shrinkToFit="1"/>
      <protection locked="0"/>
    </xf>
    <xf numFmtId="3" fontId="2" fillId="0" borderId="44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39" xfId="0" applyFont="1" applyFill="1" applyBorder="1" applyAlignment="1">
      <alignment horizontal="left" vertical="center" wrapText="1"/>
    </xf>
    <xf numFmtId="0" fontId="2" fillId="0" borderId="40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left" vertical="center" wrapText="1" shrinkToFit="1"/>
    </xf>
    <xf numFmtId="0" fontId="2" fillId="0" borderId="40" xfId="0" applyFont="1" applyFill="1" applyBorder="1" applyAlignment="1">
      <alignment horizontal="center" vertical="center" shrinkToFit="1"/>
    </xf>
    <xf numFmtId="3" fontId="2" fillId="0" borderId="41" xfId="0" applyNumberFormat="1" applyFont="1" applyFill="1" applyBorder="1" applyAlignment="1" applyProtection="1">
      <alignment horizontal="center" vertical="center" shrinkToFit="1"/>
      <protection locked="0"/>
    </xf>
    <xf numFmtId="3" fontId="2" fillId="0" borderId="2" xfId="0" applyNumberFormat="1" applyFont="1" applyFill="1" applyBorder="1" applyAlignment="1" applyProtection="1">
      <alignment horizontal="center" vertical="center" shrinkToFit="1"/>
      <protection locked="0"/>
    </xf>
    <xf numFmtId="3" fontId="2" fillId="0" borderId="2" xfId="0" applyNumberFormat="1" applyFont="1" applyFill="1" applyBorder="1" applyAlignment="1">
      <alignment horizontal="center" vertical="center" shrinkToFit="1"/>
    </xf>
    <xf numFmtId="3" fontId="2" fillId="0" borderId="45" xfId="0" applyNumberFormat="1" applyFont="1" applyFill="1" applyBorder="1" applyAlignment="1">
      <alignment horizontal="center" vertical="center" shrinkToFit="1"/>
    </xf>
    <xf numFmtId="3" fontId="4" fillId="0" borderId="25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26" xfId="0" applyFont="1" applyFill="1" applyBorder="1" applyAlignment="1">
      <alignment horizontal="left" vertical="center" shrinkToFit="1"/>
    </xf>
    <xf numFmtId="0" fontId="2" fillId="0" borderId="43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32" fillId="0" borderId="0" xfId="0" applyFont="1" applyFill="1" applyBorder="1" applyAlignment="1">
      <alignment horizontal="center" vertical="center"/>
    </xf>
    <xf numFmtId="3" fontId="32" fillId="0" borderId="0" xfId="0" applyNumberFormat="1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3" fontId="4" fillId="0" borderId="15" xfId="0" applyNumberFormat="1" applyFont="1" applyFill="1" applyBorder="1" applyAlignment="1" applyProtection="1">
      <alignment horizontal="center" vertical="center"/>
      <protection locked="0"/>
    </xf>
    <xf numFmtId="3" fontId="2" fillId="0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3" fontId="4" fillId="0" borderId="22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23" xfId="0" applyFont="1" applyFill="1" applyBorder="1" applyAlignment="1">
      <alignment horizontal="left" vertical="center" wrapText="1"/>
    </xf>
    <xf numFmtId="0" fontId="2" fillId="0" borderId="24" xfId="0" applyFont="1" applyFill="1" applyBorder="1" applyAlignment="1">
      <alignment horizontal="center" vertical="center" shrinkToFit="1"/>
    </xf>
    <xf numFmtId="0" fontId="2" fillId="0" borderId="38" xfId="0" applyFont="1" applyFill="1" applyBorder="1" applyAlignment="1">
      <alignment horizontal="center" vertical="center"/>
    </xf>
    <xf numFmtId="3" fontId="4" fillId="0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>
      <alignment horizontal="center" vertical="center"/>
    </xf>
    <xf numFmtId="3" fontId="4" fillId="0" borderId="38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39" xfId="0" applyFont="1" applyFill="1" applyBorder="1" applyAlignment="1">
      <alignment vertical="center" wrapText="1"/>
    </xf>
    <xf numFmtId="0" fontId="2" fillId="0" borderId="39" xfId="0" applyFont="1" applyFill="1" applyBorder="1" applyAlignment="1">
      <alignment vertical="top" wrapText="1"/>
    </xf>
    <xf numFmtId="0" fontId="2" fillId="0" borderId="41" xfId="0" applyFont="1" applyFill="1" applyBorder="1" applyAlignment="1">
      <alignment horizontal="center" vertical="center"/>
    </xf>
    <xf numFmtId="3" fontId="4" fillId="0" borderId="44" xfId="0" applyNumberFormat="1" applyFont="1" applyFill="1" applyBorder="1" applyAlignment="1" applyProtection="1">
      <alignment horizontal="center" vertical="center"/>
      <protection locked="0"/>
    </xf>
    <xf numFmtId="3" fontId="2" fillId="0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center" vertical="center" shrinkToFit="1"/>
    </xf>
    <xf numFmtId="0" fontId="4" fillId="0" borderId="33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2" fillId="0" borderId="0" xfId="0" applyFont="1" applyAlignment="1"/>
    <xf numFmtId="0" fontId="2" fillId="0" borderId="0" xfId="0" applyFont="1" applyFill="1" applyAlignment="1">
      <alignment horizontal="right"/>
    </xf>
    <xf numFmtId="0" fontId="2" fillId="0" borderId="0" xfId="63" applyFont="1" applyFill="1" applyProtection="1">
      <alignment vertical="center"/>
    </xf>
    <xf numFmtId="0" fontId="2" fillId="0" borderId="0" xfId="63" applyFont="1" applyFill="1" applyBorder="1" applyAlignment="1" applyProtection="1">
      <alignment horizontal="left" vertical="center" shrinkToFit="1"/>
    </xf>
    <xf numFmtId="167" fontId="4" fillId="0" borderId="1" xfId="63" applyNumberFormat="1" applyFont="1" applyFill="1" applyBorder="1" applyAlignment="1" applyProtection="1">
      <alignment horizontal="center" vertical="center" shrinkToFit="1"/>
    </xf>
    <xf numFmtId="0" fontId="4" fillId="0" borderId="1" xfId="63" applyFont="1" applyFill="1" applyBorder="1" applyAlignment="1" applyProtection="1">
      <alignment horizontal="left" vertical="center" shrinkToFit="1"/>
    </xf>
    <xf numFmtId="3" fontId="4" fillId="0" borderId="1" xfId="63" applyNumberFormat="1" applyFont="1" applyFill="1" applyBorder="1" applyAlignment="1" applyProtection="1">
      <alignment horizontal="center" vertical="center" shrinkToFit="1"/>
      <protection locked="0"/>
    </xf>
    <xf numFmtId="0" fontId="2" fillId="0" borderId="1" xfId="63" applyFont="1" applyFill="1" applyBorder="1" applyAlignment="1" applyProtection="1">
      <alignment horizontal="center" vertical="center" shrinkToFit="1"/>
      <protection locked="0"/>
    </xf>
    <xf numFmtId="1" fontId="2" fillId="0" borderId="1" xfId="63" applyNumberFormat="1" applyFont="1" applyFill="1" applyBorder="1" applyAlignment="1" applyProtection="1">
      <alignment horizontal="center" vertical="center" shrinkToFit="1"/>
      <protection locked="0"/>
    </xf>
    <xf numFmtId="0" fontId="2" fillId="0" borderId="1" xfId="63" applyFont="1" applyFill="1" applyBorder="1" applyAlignment="1" applyProtection="1">
      <alignment horizontal="left" vertical="center" shrinkToFit="1"/>
    </xf>
    <xf numFmtId="172" fontId="2" fillId="0" borderId="1" xfId="39" applyNumberFormat="1" applyFont="1" applyFill="1" applyBorder="1" applyAlignment="1" applyProtection="1">
      <alignment horizontal="center" vertical="center" shrinkToFit="1"/>
      <protection locked="0"/>
    </xf>
    <xf numFmtId="0" fontId="4" fillId="0" borderId="1" xfId="63" applyFont="1" applyFill="1" applyBorder="1" applyAlignment="1" applyProtection="1">
      <alignment horizontal="center" vertical="center" shrinkToFit="1"/>
    </xf>
    <xf numFmtId="0" fontId="4" fillId="0" borderId="1" xfId="63" applyFont="1" applyFill="1" applyBorder="1" applyAlignment="1" applyProtection="1">
      <alignment horizontal="center" vertical="center"/>
    </xf>
    <xf numFmtId="0" fontId="2" fillId="0" borderId="0" xfId="63" applyFont="1" applyFill="1" applyBorder="1" applyProtection="1">
      <alignment vertical="center"/>
    </xf>
    <xf numFmtId="0" fontId="5" fillId="0" borderId="0" xfId="63" applyFont="1" applyFill="1" applyAlignment="1" applyProtection="1">
      <alignment horizontal="right"/>
    </xf>
    <xf numFmtId="0" fontId="2" fillId="0" borderId="0" xfId="63" applyFont="1" applyFill="1" applyAlignment="1" applyProtection="1"/>
    <xf numFmtId="1" fontId="4" fillId="0" borderId="1" xfId="63" applyNumberFormat="1" applyFont="1" applyFill="1" applyBorder="1" applyAlignment="1" applyProtection="1">
      <alignment horizontal="center" vertical="center" shrinkToFit="1"/>
    </xf>
    <xf numFmtId="0" fontId="4" fillId="0" borderId="1" xfId="63" applyFont="1" applyFill="1" applyBorder="1" applyAlignment="1" applyProtection="1">
      <alignment horizontal="left" vertical="center" wrapText="1"/>
    </xf>
    <xf numFmtId="0" fontId="2" fillId="0" borderId="0" xfId="66" applyFont="1" applyFill="1"/>
    <xf numFmtId="3" fontId="4" fillId="0" borderId="1" xfId="66" applyNumberFormat="1" applyFont="1" applyFill="1" applyBorder="1" applyAlignment="1" applyProtection="1">
      <alignment horizontal="center" vertical="center"/>
      <protection locked="0"/>
    </xf>
    <xf numFmtId="0" fontId="4" fillId="0" borderId="1" xfId="66" applyFont="1" applyFill="1" applyBorder="1" applyAlignment="1">
      <alignment vertical="center"/>
    </xf>
    <xf numFmtId="3" fontId="2" fillId="0" borderId="1" xfId="66" applyNumberFormat="1" applyFont="1" applyFill="1" applyBorder="1" applyAlignment="1" applyProtection="1">
      <alignment horizontal="center" vertical="center"/>
      <protection locked="0"/>
    </xf>
    <xf numFmtId="0" fontId="2" fillId="0" borderId="1" xfId="66" applyFont="1" applyFill="1" applyBorder="1" applyAlignment="1">
      <alignment vertical="center"/>
    </xf>
    <xf numFmtId="0" fontId="32" fillId="0" borderId="1" xfId="66" applyFont="1" applyFill="1" applyBorder="1" applyAlignment="1">
      <alignment horizontal="center" vertical="center"/>
    </xf>
    <xf numFmtId="0" fontId="4" fillId="0" borderId="1" xfId="66" applyFont="1" applyFill="1" applyBorder="1" applyAlignment="1">
      <alignment horizontal="center" vertical="center"/>
    </xf>
    <xf numFmtId="0" fontId="2" fillId="0" borderId="0" xfId="66" applyFont="1" applyFill="1" applyAlignment="1">
      <alignment horizontal="center"/>
    </xf>
    <xf numFmtId="0" fontId="32" fillId="0" borderId="0" xfId="66" applyFont="1" applyFill="1" applyAlignment="1">
      <alignment horizontal="center"/>
    </xf>
    <xf numFmtId="0" fontId="32" fillId="0" borderId="0" xfId="66" applyFont="1" applyFill="1"/>
    <xf numFmtId="0" fontId="2" fillId="0" borderId="0" xfId="66" applyFont="1" applyFill="1" applyAlignment="1"/>
    <xf numFmtId="0" fontId="2" fillId="0" borderId="0" xfId="67" applyFont="1" applyFill="1"/>
    <xf numFmtId="0" fontId="4" fillId="0" borderId="0" xfId="67" applyFont="1" applyFill="1"/>
    <xf numFmtId="0" fontId="40" fillId="0" borderId="0" xfId="67" applyFont="1" applyFill="1"/>
    <xf numFmtId="0" fontId="4" fillId="0" borderId="1" xfId="67" applyFont="1" applyFill="1" applyBorder="1" applyAlignment="1">
      <alignment horizontal="center" vertical="center"/>
    </xf>
    <xf numFmtId="0" fontId="4" fillId="0" borderId="1" xfId="67" applyFont="1" applyFill="1" applyBorder="1" applyAlignment="1">
      <alignment horizontal="left" vertical="center" shrinkToFit="1"/>
    </xf>
    <xf numFmtId="0" fontId="2" fillId="0" borderId="1" xfId="67" applyFont="1" applyFill="1" applyBorder="1" applyAlignment="1" applyProtection="1">
      <alignment horizontal="center" vertical="center"/>
      <protection locked="0"/>
    </xf>
    <xf numFmtId="0" fontId="2" fillId="0" borderId="1" xfId="67" applyFont="1" applyFill="1" applyBorder="1" applyAlignment="1">
      <alignment vertical="center"/>
    </xf>
    <xf numFmtId="0" fontId="2" fillId="0" borderId="1" xfId="67" applyFont="1" applyFill="1" applyBorder="1" applyAlignment="1">
      <alignment horizontal="center" vertical="center" shrinkToFit="1"/>
    </xf>
    <xf numFmtId="0" fontId="4" fillId="0" borderId="1" xfId="67" applyFont="1" applyFill="1" applyBorder="1" applyAlignment="1">
      <alignment horizontal="center" vertical="center" shrinkToFit="1"/>
    </xf>
    <xf numFmtId="0" fontId="4" fillId="0" borderId="1" xfId="67" applyFont="1" applyFill="1" applyBorder="1" applyAlignment="1">
      <alignment horizontal="center"/>
    </xf>
    <xf numFmtId="0" fontId="2" fillId="0" borderId="1" xfId="67" applyFont="1" applyFill="1" applyBorder="1" applyAlignment="1">
      <alignment horizontal="center"/>
    </xf>
    <xf numFmtId="0" fontId="2" fillId="0" borderId="1" xfId="67" applyFont="1" applyFill="1" applyBorder="1"/>
    <xf numFmtId="0" fontId="4" fillId="0" borderId="2" xfId="67" applyFont="1" applyFill="1" applyBorder="1" applyAlignment="1">
      <alignment horizontal="center"/>
    </xf>
    <xf numFmtId="0" fontId="4" fillId="0" borderId="8" xfId="67" applyFont="1" applyFill="1" applyBorder="1" applyAlignment="1">
      <alignment horizontal="center"/>
    </xf>
    <xf numFmtId="0" fontId="2" fillId="0" borderId="3" xfId="67" applyFont="1" applyFill="1" applyBorder="1"/>
    <xf numFmtId="0" fontId="4" fillId="0" borderId="0" xfId="67" applyFont="1" applyFill="1" applyAlignment="1"/>
    <xf numFmtId="0" fontId="2" fillId="0" borderId="0" xfId="67" applyFont="1" applyFill="1" applyAlignment="1">
      <alignment horizontal="center"/>
    </xf>
    <xf numFmtId="0" fontId="5" fillId="0" borderId="0" xfId="67" applyFont="1" applyFill="1" applyAlignment="1">
      <alignment horizontal="right"/>
    </xf>
    <xf numFmtId="0" fontId="2" fillId="0" borderId="0" xfId="68" applyFont="1" applyFill="1"/>
    <xf numFmtId="3" fontId="4" fillId="0" borderId="47" xfId="68" applyNumberFormat="1" applyFont="1" applyFill="1" applyBorder="1" applyAlignment="1">
      <alignment horizontal="center" vertical="center"/>
    </xf>
    <xf numFmtId="3" fontId="4" fillId="0" borderId="50" xfId="68" applyNumberFormat="1" applyFont="1" applyFill="1" applyBorder="1" applyAlignment="1">
      <alignment horizontal="center" vertical="center"/>
    </xf>
    <xf numFmtId="3" fontId="4" fillId="0" borderId="51" xfId="68" applyNumberFormat="1" applyFont="1" applyFill="1" applyBorder="1" applyAlignment="1">
      <alignment horizontal="center" vertical="center"/>
    </xf>
    <xf numFmtId="3" fontId="4" fillId="0" borderId="69" xfId="68" applyNumberFormat="1" applyFont="1" applyFill="1" applyBorder="1" applyAlignment="1">
      <alignment horizontal="center" vertical="center"/>
    </xf>
    <xf numFmtId="3" fontId="4" fillId="0" borderId="61" xfId="68" applyNumberFormat="1" applyFont="1" applyFill="1" applyBorder="1" applyAlignment="1">
      <alignment horizontal="center" vertical="center"/>
    </xf>
    <xf numFmtId="3" fontId="4" fillId="0" borderId="55" xfId="68" applyNumberFormat="1" applyFont="1" applyFill="1" applyBorder="1" applyAlignment="1">
      <alignment horizontal="center" vertical="center"/>
    </xf>
    <xf numFmtId="0" fontId="4" fillId="0" borderId="50" xfId="68" applyFont="1" applyFill="1" applyBorder="1"/>
    <xf numFmtId="3" fontId="4" fillId="0" borderId="16" xfId="68" applyNumberFormat="1" applyFont="1" applyFill="1" applyBorder="1" applyAlignment="1">
      <alignment horizontal="center" vertical="center"/>
    </xf>
    <xf numFmtId="3" fontId="4" fillId="0" borderId="20" xfId="68" applyNumberFormat="1" applyFont="1" applyFill="1" applyBorder="1" applyAlignment="1">
      <alignment horizontal="center" vertical="center"/>
    </xf>
    <xf numFmtId="3" fontId="4" fillId="0" borderId="18" xfId="68" applyNumberFormat="1" applyFont="1" applyFill="1" applyBorder="1" applyAlignment="1">
      <alignment horizontal="center" vertical="center"/>
    </xf>
    <xf numFmtId="3" fontId="4" fillId="0" borderId="19" xfId="68" applyNumberFormat="1" applyFont="1" applyFill="1" applyBorder="1" applyAlignment="1">
      <alignment horizontal="center" vertical="center"/>
    </xf>
    <xf numFmtId="3" fontId="4" fillId="0" borderId="59" xfId="68" applyNumberFormat="1" applyFont="1" applyFill="1" applyBorder="1" applyAlignment="1">
      <alignment horizontal="center" vertical="center"/>
    </xf>
    <xf numFmtId="3" fontId="4" fillId="0" borderId="17" xfId="68" applyNumberFormat="1" applyFont="1" applyFill="1" applyBorder="1" applyAlignment="1">
      <alignment horizontal="center" vertical="center"/>
    </xf>
    <xf numFmtId="0" fontId="4" fillId="0" borderId="20" xfId="68" applyFont="1" applyFill="1" applyBorder="1"/>
    <xf numFmtId="0" fontId="2" fillId="0" borderId="32" xfId="68" applyFont="1" applyFill="1" applyBorder="1"/>
    <xf numFmtId="3" fontId="4" fillId="0" borderId="44" xfId="68" applyNumberFormat="1" applyFont="1" applyFill="1" applyBorder="1" applyAlignment="1" applyProtection="1">
      <alignment horizontal="center" vertical="center"/>
      <protection locked="0"/>
    </xf>
    <xf numFmtId="3" fontId="2" fillId="0" borderId="3" xfId="68" applyNumberFormat="1" applyFont="1" applyFill="1" applyBorder="1" applyAlignment="1" applyProtection="1">
      <alignment horizontal="center" vertical="center"/>
      <protection locked="0"/>
    </xf>
    <xf numFmtId="3" fontId="2" fillId="0" borderId="24" xfId="68" applyNumberFormat="1" applyFont="1" applyFill="1" applyBorder="1" applyAlignment="1" applyProtection="1">
      <alignment horizontal="center" vertical="center"/>
      <protection locked="0"/>
    </xf>
    <xf numFmtId="3" fontId="4" fillId="0" borderId="0" xfId="68" applyNumberFormat="1" applyFont="1" applyFill="1" applyBorder="1" applyAlignment="1" applyProtection="1">
      <alignment horizontal="center" vertical="center"/>
      <protection locked="0"/>
    </xf>
    <xf numFmtId="3" fontId="4" fillId="0" borderId="42" xfId="68" applyNumberFormat="1" applyFont="1" applyFill="1" applyBorder="1" applyAlignment="1" applyProtection="1">
      <alignment horizontal="center" vertical="center"/>
      <protection locked="0"/>
    </xf>
    <xf numFmtId="0" fontId="2" fillId="0" borderId="15" xfId="68" applyFont="1" applyFill="1" applyBorder="1"/>
    <xf numFmtId="0" fontId="2" fillId="0" borderId="38" xfId="68" applyFont="1" applyFill="1" applyBorder="1"/>
    <xf numFmtId="3" fontId="2" fillId="0" borderId="1" xfId="68" applyNumberFormat="1" applyFont="1" applyFill="1" applyBorder="1" applyAlignment="1" applyProtection="1">
      <alignment horizontal="center" vertical="center"/>
      <protection locked="0"/>
    </xf>
    <xf numFmtId="3" fontId="2" fillId="0" borderId="40" xfId="68" applyNumberFormat="1" applyFont="1" applyFill="1" applyBorder="1" applyAlignment="1" applyProtection="1">
      <alignment horizontal="center" vertical="center"/>
      <protection locked="0"/>
    </xf>
    <xf numFmtId="3" fontId="4" fillId="0" borderId="12" xfId="68" applyNumberFormat="1" applyFont="1" applyFill="1" applyBorder="1" applyAlignment="1" applyProtection="1">
      <alignment horizontal="center" vertical="center"/>
      <protection locked="0"/>
    </xf>
    <xf numFmtId="0" fontId="2" fillId="0" borderId="11" xfId="68" applyFont="1" applyFill="1" applyBorder="1"/>
    <xf numFmtId="0" fontId="2" fillId="0" borderId="25" xfId="68" applyFont="1" applyFill="1" applyBorder="1"/>
    <xf numFmtId="3" fontId="2" fillId="0" borderId="2" xfId="68" applyNumberFormat="1" applyFont="1" applyFill="1" applyBorder="1" applyAlignment="1" applyProtection="1">
      <alignment horizontal="center" vertical="center"/>
      <protection locked="0"/>
    </xf>
    <xf numFmtId="3" fontId="2" fillId="0" borderId="43" xfId="68" applyNumberFormat="1" applyFont="1" applyFill="1" applyBorder="1" applyAlignment="1" applyProtection="1">
      <alignment horizontal="center" vertical="center"/>
      <protection locked="0"/>
    </xf>
    <xf numFmtId="0" fontId="2" fillId="0" borderId="44" xfId="68" applyFont="1" applyFill="1" applyBorder="1"/>
    <xf numFmtId="3" fontId="4" fillId="0" borderId="70" xfId="68" applyNumberFormat="1" applyFont="1" applyFill="1" applyBorder="1" applyAlignment="1">
      <alignment horizontal="center" vertical="center"/>
    </xf>
    <xf numFmtId="3" fontId="4" fillId="0" borderId="71" xfId="68" applyNumberFormat="1" applyFont="1" applyFill="1" applyBorder="1" applyAlignment="1">
      <alignment horizontal="center" vertical="center"/>
    </xf>
    <xf numFmtId="3" fontId="4" fillId="0" borderId="72" xfId="68" applyNumberFormat="1" applyFont="1" applyFill="1" applyBorder="1" applyAlignment="1">
      <alignment horizontal="center" vertical="center"/>
    </xf>
    <xf numFmtId="3" fontId="4" fillId="0" borderId="73" xfId="68" applyNumberFormat="1" applyFont="1" applyFill="1" applyBorder="1" applyAlignment="1">
      <alignment horizontal="center" vertical="center"/>
    </xf>
    <xf numFmtId="0" fontId="4" fillId="0" borderId="70" xfId="68" applyFont="1" applyFill="1" applyBorder="1"/>
    <xf numFmtId="0" fontId="2" fillId="0" borderId="1" xfId="63" applyFont="1" applyFill="1" applyBorder="1" applyAlignment="1">
      <alignment horizontal="left" vertical="center"/>
    </xf>
    <xf numFmtId="0" fontId="2" fillId="0" borderId="11" xfId="68" applyFont="1" applyFill="1" applyBorder="1" applyAlignment="1">
      <alignment horizontal="right"/>
    </xf>
    <xf numFmtId="0" fontId="2" fillId="0" borderId="1" xfId="68" applyFont="1" applyFill="1" applyBorder="1" applyAlignment="1">
      <alignment vertical="center"/>
    </xf>
    <xf numFmtId="0" fontId="4" fillId="0" borderId="16" xfId="68" applyFont="1" applyFill="1" applyBorder="1" applyAlignment="1">
      <alignment horizontal="center" vertical="center" shrinkToFit="1"/>
    </xf>
    <xf numFmtId="0" fontId="4" fillId="0" borderId="64" xfId="68" applyFont="1" applyFill="1" applyBorder="1" applyAlignment="1">
      <alignment horizontal="center" vertical="center" shrinkToFit="1"/>
    </xf>
    <xf numFmtId="0" fontId="4" fillId="0" borderId="8" xfId="68" applyFont="1" applyFill="1" applyBorder="1" applyAlignment="1">
      <alignment horizontal="center" vertical="center" shrinkToFit="1"/>
    </xf>
    <xf numFmtId="0" fontId="4" fillId="0" borderId="74" xfId="68" applyFont="1" applyFill="1" applyBorder="1" applyAlignment="1">
      <alignment horizontal="center" vertical="center" shrinkToFit="1"/>
    </xf>
    <xf numFmtId="0" fontId="4" fillId="0" borderId="3" xfId="68" applyFont="1" applyFill="1" applyBorder="1" applyAlignment="1">
      <alignment horizontal="center" vertical="center" shrinkToFit="1"/>
    </xf>
    <xf numFmtId="0" fontId="4" fillId="0" borderId="23" xfId="68" applyFont="1" applyFill="1" applyBorder="1" applyAlignment="1">
      <alignment horizontal="center" vertical="center" shrinkToFit="1"/>
    </xf>
    <xf numFmtId="0" fontId="4" fillId="0" borderId="24" xfId="68" applyFont="1" applyFill="1" applyBorder="1" applyAlignment="1">
      <alignment horizontal="center" vertical="center" shrinkToFit="1"/>
    </xf>
    <xf numFmtId="0" fontId="2" fillId="0" borderId="29" xfId="68" applyFont="1" applyFill="1" applyBorder="1"/>
    <xf numFmtId="0" fontId="2" fillId="0" borderId="0" xfId="68" applyFont="1" applyFill="1" applyAlignment="1">
      <alignment horizontal="center"/>
    </xf>
    <xf numFmtId="0" fontId="5" fillId="0" borderId="0" xfId="68" applyFont="1" applyFill="1" applyAlignment="1">
      <alignment horizontal="right"/>
    </xf>
    <xf numFmtId="0" fontId="2" fillId="0" borderId="0" xfId="68" applyFont="1" applyFill="1" applyAlignment="1"/>
    <xf numFmtId="0" fontId="2" fillId="0" borderId="0" xfId="69" applyFont="1" applyFill="1"/>
    <xf numFmtId="0" fontId="2" fillId="0" borderId="58" xfId="69" applyFont="1" applyFill="1" applyBorder="1" applyAlignment="1">
      <alignment horizontal="left" vertical="center"/>
    </xf>
    <xf numFmtId="0" fontId="2" fillId="0" borderId="18" xfId="69" applyFont="1" applyFill="1" applyBorder="1" applyAlignment="1">
      <alignment horizontal="left" vertical="center" wrapText="1"/>
    </xf>
    <xf numFmtId="14" fontId="2" fillId="0" borderId="18" xfId="69" applyNumberFormat="1" applyFont="1" applyFill="1" applyBorder="1" applyAlignment="1">
      <alignment horizontal="center" vertical="center"/>
    </xf>
    <xf numFmtId="0" fontId="2" fillId="0" borderId="18" xfId="69" applyFont="1" applyFill="1" applyBorder="1" applyAlignment="1">
      <alignment horizontal="left" vertical="center"/>
    </xf>
    <xf numFmtId="0" fontId="2" fillId="0" borderId="21" xfId="69" applyFont="1" applyFill="1" applyBorder="1" applyAlignment="1">
      <alignment horizontal="center" vertical="center" wrapText="1"/>
    </xf>
    <xf numFmtId="0" fontId="2" fillId="0" borderId="16" xfId="69" applyFont="1" applyFill="1" applyBorder="1" applyAlignment="1">
      <alignment horizontal="center" vertical="center"/>
    </xf>
    <xf numFmtId="0" fontId="2" fillId="0" borderId="58" xfId="69" applyFont="1" applyFill="1" applyBorder="1" applyAlignment="1">
      <alignment horizontal="left" vertical="center" wrapText="1"/>
    </xf>
    <xf numFmtId="0" fontId="4" fillId="0" borderId="58" xfId="69" applyFont="1" applyFill="1" applyBorder="1" applyAlignment="1">
      <alignment horizontal="center" vertical="center"/>
    </xf>
    <xf numFmtId="0" fontId="4" fillId="0" borderId="18" xfId="69" applyFont="1" applyFill="1" applyBorder="1" applyAlignment="1">
      <alignment horizontal="center" vertical="center"/>
    </xf>
    <xf numFmtId="0" fontId="4" fillId="0" borderId="21" xfId="69" applyFont="1" applyFill="1" applyBorder="1" applyAlignment="1">
      <alignment horizontal="center" vertical="center"/>
    </xf>
    <xf numFmtId="0" fontId="4" fillId="0" borderId="16" xfId="69" applyFont="1" applyFill="1" applyBorder="1" applyAlignment="1">
      <alignment horizontal="center" vertical="center"/>
    </xf>
    <xf numFmtId="0" fontId="4" fillId="0" borderId="0" xfId="69" applyFont="1" applyFill="1" applyBorder="1" applyAlignment="1">
      <alignment vertical="center"/>
    </xf>
    <xf numFmtId="0" fontId="4" fillId="0" borderId="58" xfId="69" applyFont="1" applyFill="1" applyBorder="1" applyAlignment="1">
      <alignment horizontal="center" vertical="center" wrapText="1"/>
    </xf>
    <xf numFmtId="0" fontId="4" fillId="0" borderId="18" xfId="69" applyFont="1" applyFill="1" applyBorder="1" applyAlignment="1">
      <alignment horizontal="center" vertical="center" wrapText="1"/>
    </xf>
    <xf numFmtId="14" fontId="4" fillId="0" borderId="18" xfId="69" applyNumberFormat="1" applyFont="1" applyFill="1" applyBorder="1" applyAlignment="1">
      <alignment horizontal="center" vertical="center" wrapText="1"/>
    </xf>
    <xf numFmtId="0" fontId="4" fillId="0" borderId="21" xfId="69" applyFont="1" applyFill="1" applyBorder="1" applyAlignment="1">
      <alignment horizontal="left" vertical="center" wrapText="1"/>
    </xf>
    <xf numFmtId="14" fontId="4" fillId="0" borderId="18" xfId="69" applyNumberFormat="1" applyFont="1" applyFill="1" applyBorder="1" applyAlignment="1">
      <alignment horizontal="center" vertical="center"/>
    </xf>
    <xf numFmtId="0" fontId="2" fillId="0" borderId="0" xfId="69" applyFont="1" applyFill="1" applyBorder="1"/>
    <xf numFmtId="0" fontId="2" fillId="0" borderId="0" xfId="63" applyFont="1" applyFill="1" applyAlignment="1">
      <alignment vertical="center"/>
    </xf>
    <xf numFmtId="0" fontId="2" fillId="0" borderId="0" xfId="63" applyFont="1" applyFill="1" applyBorder="1" applyAlignment="1">
      <alignment vertical="center"/>
    </xf>
    <xf numFmtId="0" fontId="4" fillId="0" borderId="1" xfId="63" applyFont="1" applyFill="1" applyBorder="1" applyAlignment="1" applyProtection="1">
      <alignment horizontal="center" vertical="center"/>
      <protection locked="0"/>
    </xf>
    <xf numFmtId="1" fontId="2" fillId="0" borderId="1" xfId="63" applyNumberFormat="1" applyFont="1" applyFill="1" applyBorder="1" applyAlignment="1" applyProtection="1">
      <alignment horizontal="center" vertical="center"/>
      <protection locked="0"/>
    </xf>
    <xf numFmtId="0" fontId="4" fillId="0" borderId="1" xfId="63" applyFont="1" applyFill="1" applyBorder="1" applyAlignment="1" applyProtection="1">
      <alignment horizontal="center" vertical="center" shrinkToFit="1"/>
      <protection locked="0"/>
    </xf>
    <xf numFmtId="1" fontId="4" fillId="0" borderId="1" xfId="63" applyNumberFormat="1" applyFont="1" applyFill="1" applyBorder="1" applyAlignment="1" applyProtection="1">
      <alignment horizontal="center" vertical="center"/>
      <protection locked="0"/>
    </xf>
    <xf numFmtId="0" fontId="2" fillId="0" borderId="1" xfId="63" applyFont="1" applyFill="1" applyBorder="1" applyAlignment="1" applyProtection="1">
      <alignment horizontal="center" vertical="center"/>
      <protection locked="0"/>
    </xf>
    <xf numFmtId="0" fontId="2" fillId="0" borderId="1" xfId="63" applyFont="1" applyFill="1" applyBorder="1" applyAlignment="1">
      <alignment vertical="center"/>
    </xf>
    <xf numFmtId="0" fontId="2" fillId="0" borderId="1" xfId="63" applyFont="1" applyFill="1" applyBorder="1" applyAlignment="1">
      <alignment horizontal="center" vertical="center"/>
    </xf>
    <xf numFmtId="0" fontId="39" fillId="0" borderId="1" xfId="63" applyFont="1" applyFill="1" applyBorder="1" applyAlignment="1">
      <alignment horizontal="center" vertical="center"/>
    </xf>
    <xf numFmtId="0" fontId="5" fillId="0" borderId="0" xfId="63" applyFont="1" applyFill="1" applyAlignment="1">
      <alignment horizontal="right" vertical="center"/>
    </xf>
    <xf numFmtId="0" fontId="2" fillId="0" borderId="0" xfId="63" applyFont="1" applyFill="1" applyAlignment="1">
      <alignment horizontal="center" vertical="center"/>
    </xf>
    <xf numFmtId="0" fontId="2" fillId="0" borderId="0" xfId="63" applyFont="1" applyFill="1">
      <alignment vertical="center"/>
    </xf>
    <xf numFmtId="1" fontId="4" fillId="0" borderId="1" xfId="63" applyNumberFormat="1" applyFont="1" applyFill="1" applyBorder="1" applyAlignment="1">
      <alignment horizontal="center" vertical="center"/>
    </xf>
    <xf numFmtId="1" fontId="2" fillId="0" borderId="1" xfId="63" applyNumberFormat="1" applyFont="1" applyFill="1" applyBorder="1" applyAlignment="1">
      <alignment horizontal="center" vertical="center"/>
    </xf>
    <xf numFmtId="0" fontId="4" fillId="0" borderId="1" xfId="63" applyFont="1" applyFill="1" applyBorder="1" applyAlignment="1">
      <alignment horizontal="center" vertical="center" shrinkToFit="1"/>
    </xf>
    <xf numFmtId="0" fontId="4" fillId="0" borderId="1" xfId="63" applyFont="1" applyFill="1" applyBorder="1" applyAlignment="1">
      <alignment horizontal="center" vertical="center"/>
    </xf>
    <xf numFmtId="0" fontId="2" fillId="0" borderId="0" xfId="63" applyFont="1" applyFill="1" applyBorder="1">
      <alignment vertical="center"/>
    </xf>
    <xf numFmtId="0" fontId="5" fillId="0" borderId="0" xfId="63" applyFont="1" applyFill="1" applyAlignment="1">
      <alignment horizontal="right"/>
    </xf>
    <xf numFmtId="0" fontId="2" fillId="0" borderId="0" xfId="63" applyFont="1" applyFill="1" applyAlignment="1">
      <alignment horizontal="center"/>
    </xf>
    <xf numFmtId="0" fontId="5" fillId="0" borderId="0" xfId="63" applyFont="1" applyFill="1" applyAlignment="1"/>
    <xf numFmtId="0" fontId="2" fillId="0" borderId="0" xfId="63" applyFont="1" applyFill="1" applyAlignment="1" applyProtection="1">
      <protection locked="0"/>
    </xf>
    <xf numFmtId="0" fontId="32" fillId="0" borderId="0" xfId="63" applyFont="1" applyFill="1">
      <alignment vertical="center"/>
    </xf>
    <xf numFmtId="2" fontId="4" fillId="0" borderId="1" xfId="63" applyNumberFormat="1" applyFont="1" applyFill="1" applyBorder="1" applyAlignment="1">
      <alignment horizontal="center" vertical="center" shrinkToFit="1"/>
    </xf>
    <xf numFmtId="169" fontId="2" fillId="0" borderId="1" xfId="63" applyNumberFormat="1" applyFont="1" applyFill="1" applyBorder="1" applyAlignment="1">
      <alignment horizontal="center" vertical="center" shrinkToFit="1"/>
    </xf>
    <xf numFmtId="2" fontId="4" fillId="0" borderId="1" xfId="63" applyNumberFormat="1" applyFont="1" applyFill="1" applyBorder="1" applyAlignment="1" applyProtection="1">
      <alignment horizontal="center" vertical="center" shrinkToFit="1"/>
      <protection locked="0"/>
    </xf>
    <xf numFmtId="2" fontId="2" fillId="0" borderId="1" xfId="63" applyNumberFormat="1" applyFont="1" applyFill="1" applyBorder="1" applyAlignment="1" applyProtection="1">
      <alignment horizontal="center" vertical="center" shrinkToFit="1"/>
      <protection locked="0"/>
    </xf>
    <xf numFmtId="2" fontId="2" fillId="0" borderId="1" xfId="63" applyNumberFormat="1" applyFont="1" applyFill="1" applyBorder="1" applyAlignment="1">
      <alignment horizontal="center" vertical="center" shrinkToFit="1"/>
    </xf>
    <xf numFmtId="0" fontId="2" fillId="0" borderId="0" xfId="63" applyFont="1" applyFill="1" applyBorder="1" applyAlignment="1">
      <alignment horizontal="left"/>
    </xf>
    <xf numFmtId="3" fontId="4" fillId="0" borderId="1" xfId="63" applyNumberFormat="1" applyFont="1" applyFill="1" applyBorder="1" applyAlignment="1">
      <alignment horizontal="right" vertical="center" indent="1"/>
    </xf>
    <xf numFmtId="3" fontId="2" fillId="0" borderId="1" xfId="63" applyNumberFormat="1" applyFont="1" applyFill="1" applyBorder="1" applyAlignment="1" applyProtection="1">
      <alignment horizontal="right" vertical="center" indent="1"/>
      <protection locked="0"/>
    </xf>
    <xf numFmtId="0" fontId="32" fillId="0" borderId="1" xfId="63" applyFont="1" applyFill="1" applyBorder="1" applyAlignment="1">
      <alignment horizontal="center" vertical="center"/>
    </xf>
    <xf numFmtId="0" fontId="2" fillId="0" borderId="1" xfId="63" applyFont="1" applyFill="1" applyBorder="1">
      <alignment vertical="center"/>
    </xf>
    <xf numFmtId="0" fontId="5" fillId="0" borderId="12" xfId="63" applyFont="1" applyFill="1" applyBorder="1" applyAlignment="1"/>
    <xf numFmtId="0" fontId="5" fillId="0" borderId="0" xfId="63" applyFont="1" applyFill="1" applyBorder="1" applyAlignment="1">
      <alignment horizontal="right"/>
    </xf>
    <xf numFmtId="3" fontId="2" fillId="0" borderId="0" xfId="63" applyNumberFormat="1" applyFont="1" applyFill="1" applyBorder="1" applyAlignment="1">
      <alignment horizontal="center" vertical="center"/>
    </xf>
    <xf numFmtId="3" fontId="2" fillId="0" borderId="0" xfId="63" applyNumberFormat="1" applyFont="1" applyFill="1" applyBorder="1" applyAlignment="1">
      <alignment horizontal="center" vertical="center" wrapText="1"/>
    </xf>
    <xf numFmtId="0" fontId="2" fillId="0" borderId="0" xfId="63" applyFont="1" applyFill="1" applyBorder="1" applyAlignment="1">
      <alignment horizontal="right" vertical="center"/>
    </xf>
    <xf numFmtId="0" fontId="2" fillId="0" borderId="0" xfId="63" applyFont="1" applyFill="1" applyBorder="1" applyAlignment="1">
      <alignment horizontal="center" vertical="center"/>
    </xf>
    <xf numFmtId="0" fontId="2" fillId="0" borderId="0" xfId="63" applyFont="1" applyFill="1" applyBorder="1" applyAlignment="1">
      <alignment horizontal="left" vertical="center"/>
    </xf>
    <xf numFmtId="0" fontId="4" fillId="0" borderId="1" xfId="63" applyNumberFormat="1" applyFont="1" applyFill="1" applyBorder="1" applyAlignment="1">
      <alignment horizontal="center" vertical="center"/>
    </xf>
    <xf numFmtId="0" fontId="2" fillId="0" borderId="0" xfId="70" applyFont="1" applyFill="1" applyAlignment="1">
      <alignment vertical="center"/>
    </xf>
    <xf numFmtId="0" fontId="4" fillId="0" borderId="1" xfId="70" applyFont="1" applyFill="1" applyBorder="1" applyAlignment="1">
      <alignment horizontal="center" vertical="center"/>
    </xf>
    <xf numFmtId="0" fontId="4" fillId="0" borderId="1" xfId="70" applyFont="1" applyFill="1" applyBorder="1" applyAlignment="1">
      <alignment vertical="center"/>
    </xf>
    <xf numFmtId="0" fontId="2" fillId="0" borderId="1" xfId="70" applyFont="1" applyFill="1" applyBorder="1" applyAlignment="1" applyProtection="1">
      <alignment horizontal="center" vertical="center"/>
      <protection locked="0"/>
    </xf>
    <xf numFmtId="0" fontId="2" fillId="0" borderId="3" xfId="70" applyFont="1" applyFill="1" applyBorder="1" applyAlignment="1">
      <alignment vertical="center"/>
    </xf>
    <xf numFmtId="0" fontId="5" fillId="0" borderId="0" xfId="70" applyFont="1" applyFill="1" applyAlignment="1">
      <alignment horizontal="right" vertical="center"/>
    </xf>
    <xf numFmtId="0" fontId="4" fillId="0" borderId="0" xfId="70" applyFont="1" applyFill="1" applyBorder="1" applyAlignment="1">
      <alignment vertical="center"/>
    </xf>
    <xf numFmtId="0" fontId="2" fillId="0" borderId="0" xfId="71" applyFont="1" applyFill="1"/>
    <xf numFmtId="3" fontId="2" fillId="0" borderId="0" xfId="71" applyNumberFormat="1" applyFont="1" applyFill="1"/>
    <xf numFmtId="3" fontId="4" fillId="0" borderId="1" xfId="71" applyNumberFormat="1" applyFont="1" applyFill="1" applyBorder="1" applyAlignment="1">
      <alignment horizontal="right" vertical="center" indent="1"/>
    </xf>
    <xf numFmtId="0" fontId="4" fillId="0" borderId="1" xfId="71" applyFont="1" applyFill="1" applyBorder="1" applyAlignment="1">
      <alignment horizontal="left" vertical="center"/>
    </xf>
    <xf numFmtId="3" fontId="2" fillId="0" borderId="1" xfId="71" applyNumberFormat="1" applyFont="1" applyFill="1" applyBorder="1" applyAlignment="1" applyProtection="1">
      <alignment horizontal="right" vertical="center" indent="1"/>
      <protection locked="0"/>
    </xf>
    <xf numFmtId="0" fontId="2" fillId="0" borderId="1" xfId="71" applyFont="1" applyFill="1" applyBorder="1" applyAlignment="1">
      <alignment vertical="center"/>
    </xf>
    <xf numFmtId="0" fontId="2" fillId="0" borderId="1" xfId="71" applyFont="1" applyFill="1" applyBorder="1" applyAlignment="1">
      <alignment vertical="center" wrapText="1" shrinkToFit="1"/>
    </xf>
    <xf numFmtId="3" fontId="4" fillId="0" borderId="1" xfId="71" applyNumberFormat="1" applyFont="1" applyFill="1" applyBorder="1" applyAlignment="1">
      <alignment horizontal="center" vertical="center"/>
    </xf>
    <xf numFmtId="3" fontId="2" fillId="0" borderId="1" xfId="71" applyNumberFormat="1" applyFont="1" applyFill="1" applyBorder="1" applyAlignment="1">
      <alignment horizontal="center" vertical="center"/>
    </xf>
    <xf numFmtId="0" fontId="2" fillId="0" borderId="0" xfId="71" applyFont="1" applyFill="1" applyAlignment="1">
      <alignment vertical="center"/>
    </xf>
    <xf numFmtId="3" fontId="5" fillId="0" borderId="0" xfId="71" applyNumberFormat="1" applyFont="1" applyFill="1" applyAlignment="1">
      <alignment horizontal="right"/>
    </xf>
    <xf numFmtId="0" fontId="4" fillId="0" borderId="0" xfId="71" applyFont="1" applyFill="1" applyBorder="1" applyAlignment="1">
      <alignment vertical="center"/>
    </xf>
    <xf numFmtId="0" fontId="2" fillId="0" borderId="0" xfId="71" applyFont="1" applyFill="1" applyAlignment="1">
      <alignment horizontal="center"/>
    </xf>
    <xf numFmtId="0" fontId="4" fillId="0" borderId="0" xfId="71" applyFont="1" applyFill="1" applyAlignment="1">
      <alignment vertical="center"/>
    </xf>
    <xf numFmtId="0" fontId="2" fillId="0" borderId="0" xfId="63" applyFont="1" applyFill="1" applyAlignment="1" applyProtection="1">
      <alignment vertical="center"/>
    </xf>
    <xf numFmtId="0" fontId="2" fillId="0" borderId="0" xfId="63" applyFont="1" applyFill="1" applyAlignment="1" applyProtection="1">
      <alignment horizontal="center" vertical="center"/>
    </xf>
    <xf numFmtId="3" fontId="4" fillId="0" borderId="1" xfId="63" applyNumberFormat="1" applyFont="1" applyFill="1" applyBorder="1" applyAlignment="1" applyProtection="1">
      <alignment horizontal="right" vertical="center" indent="1"/>
    </xf>
    <xf numFmtId="4" fontId="4" fillId="0" borderId="1" xfId="63" applyNumberFormat="1" applyFont="1" applyFill="1" applyBorder="1" applyAlignment="1" applyProtection="1">
      <alignment horizontal="right" vertical="center" indent="1"/>
    </xf>
    <xf numFmtId="167" fontId="4" fillId="0" borderId="1" xfId="63" applyNumberFormat="1" applyFont="1" applyFill="1" applyBorder="1" applyAlignment="1" applyProtection="1">
      <alignment horizontal="right" vertical="center" indent="1"/>
    </xf>
    <xf numFmtId="0" fontId="4" fillId="0" borderId="1" xfId="63" applyFont="1" applyFill="1" applyBorder="1" applyAlignment="1" applyProtection="1">
      <alignment vertical="center"/>
    </xf>
    <xf numFmtId="3" fontId="5" fillId="0" borderId="1" xfId="63" applyNumberFormat="1" applyFont="1" applyFill="1" applyBorder="1" applyAlignment="1" applyProtection="1">
      <alignment horizontal="right" vertical="center" indent="1"/>
    </xf>
    <xf numFmtId="4" fontId="5" fillId="0" borderId="1" xfId="63" applyNumberFormat="1" applyFont="1" applyFill="1" applyBorder="1" applyAlignment="1" applyProtection="1">
      <alignment horizontal="right" vertical="center" indent="1"/>
    </xf>
    <xf numFmtId="167" fontId="5" fillId="0" borderId="1" xfId="63" applyNumberFormat="1" applyFont="1" applyFill="1" applyBorder="1" applyAlignment="1" applyProtection="1">
      <alignment horizontal="right" vertical="center" indent="1"/>
    </xf>
    <xf numFmtId="0" fontId="5" fillId="0" borderId="1" xfId="63" applyFont="1" applyFill="1" applyBorder="1" applyAlignment="1" applyProtection="1">
      <alignment vertical="center"/>
    </xf>
    <xf numFmtId="3" fontId="2" fillId="0" borderId="1" xfId="63" applyNumberFormat="1" applyFont="1" applyFill="1" applyBorder="1" applyAlignment="1" applyProtection="1">
      <alignment horizontal="right" vertical="center" indent="1"/>
    </xf>
    <xf numFmtId="4" fontId="2" fillId="0" borderId="1" xfId="63" applyNumberFormat="1" applyFont="1" applyFill="1" applyBorder="1" applyAlignment="1" applyProtection="1">
      <alignment horizontal="right" vertical="center" indent="1"/>
    </xf>
    <xf numFmtId="0" fontId="2" fillId="0" borderId="1" xfId="63" applyFont="1" applyFill="1" applyBorder="1" applyAlignment="1" applyProtection="1">
      <alignment vertical="center"/>
    </xf>
    <xf numFmtId="167" fontId="2" fillId="0" borderId="1" xfId="63" applyNumberFormat="1" applyFont="1" applyFill="1" applyBorder="1" applyAlignment="1" applyProtection="1">
      <alignment horizontal="right" vertical="center" indent="1"/>
    </xf>
    <xf numFmtId="0" fontId="39" fillId="0" borderId="1" xfId="63" applyFont="1" applyFill="1" applyBorder="1" applyAlignment="1" applyProtection="1">
      <alignment horizontal="center" vertical="center" wrapText="1"/>
    </xf>
    <xf numFmtId="0" fontId="4" fillId="0" borderId="1" xfId="63" applyFont="1" applyFill="1" applyBorder="1" applyAlignment="1" applyProtection="1">
      <alignment horizontal="center" vertical="center" wrapText="1"/>
    </xf>
    <xf numFmtId="0" fontId="5" fillId="0" borderId="0" xfId="63" applyFont="1" applyFill="1" applyAlignment="1" applyProtection="1">
      <alignment horizontal="right" vertical="center"/>
    </xf>
    <xf numFmtId="0" fontId="2" fillId="0" borderId="0" xfId="72" applyFont="1" applyFill="1"/>
    <xf numFmtId="0" fontId="32" fillId="0" borderId="0" xfId="72" applyFont="1" applyFill="1"/>
    <xf numFmtId="0" fontId="32" fillId="0" borderId="0" xfId="72" applyFont="1" applyFill="1" applyBorder="1"/>
    <xf numFmtId="4" fontId="4" fillId="0" borderId="1" xfId="72" applyNumberFormat="1" applyFont="1" applyFill="1" applyBorder="1" applyAlignment="1">
      <alignment horizontal="center" vertical="center"/>
    </xf>
    <xf numFmtId="0" fontId="4" fillId="0" borderId="1" xfId="72" applyFont="1" applyFill="1" applyBorder="1" applyAlignment="1">
      <alignment horizontal="center" vertical="center"/>
    </xf>
    <xf numFmtId="3" fontId="4" fillId="0" borderId="1" xfId="72" applyNumberFormat="1" applyFont="1" applyFill="1" applyBorder="1" applyAlignment="1">
      <alignment horizontal="center" vertical="center"/>
    </xf>
    <xf numFmtId="170" fontId="4" fillId="0" borderId="1" xfId="39" applyNumberFormat="1" applyFont="1" applyFill="1" applyBorder="1" applyAlignment="1" applyProtection="1">
      <alignment horizontal="center" vertical="center"/>
      <protection locked="0"/>
    </xf>
    <xf numFmtId="0" fontId="4" fillId="0" borderId="1" xfId="72" applyFont="1" applyFill="1" applyBorder="1" applyAlignment="1">
      <alignment horizontal="left" vertical="center"/>
    </xf>
    <xf numFmtId="0" fontId="2" fillId="0" borderId="1" xfId="72" applyFont="1" applyFill="1" applyBorder="1" applyAlignment="1" applyProtection="1">
      <alignment horizontal="center" vertical="center"/>
      <protection locked="0"/>
    </xf>
    <xf numFmtId="172" fontId="2" fillId="0" borderId="1" xfId="39" applyNumberFormat="1" applyFont="1" applyFill="1" applyBorder="1" applyAlignment="1" applyProtection="1">
      <alignment horizontal="center" vertical="center"/>
      <protection locked="0"/>
    </xf>
    <xf numFmtId="0" fontId="2" fillId="0" borderId="1" xfId="72" applyFont="1" applyFill="1" applyBorder="1" applyAlignment="1">
      <alignment vertical="center" wrapText="1"/>
    </xf>
    <xf numFmtId="2" fontId="2" fillId="0" borderId="1" xfId="72" applyNumberFormat="1" applyFont="1" applyFill="1" applyBorder="1" applyAlignment="1" applyProtection="1">
      <alignment horizontal="center" vertical="center"/>
      <protection locked="0"/>
    </xf>
    <xf numFmtId="9" fontId="2" fillId="0" borderId="1" xfId="65" applyFont="1" applyFill="1" applyBorder="1" applyAlignment="1">
      <alignment vertical="center" wrapText="1"/>
    </xf>
    <xf numFmtId="4" fontId="4" fillId="0" borderId="1" xfId="72" applyNumberFormat="1" applyFont="1" applyFill="1" applyBorder="1" applyAlignment="1">
      <alignment horizontal="center" vertical="center" wrapText="1"/>
    </xf>
    <xf numFmtId="0" fontId="4" fillId="0" borderId="1" xfId="72" applyFont="1" applyFill="1" applyBorder="1" applyAlignment="1">
      <alignment horizontal="center" vertical="center" wrapText="1"/>
    </xf>
    <xf numFmtId="0" fontId="5" fillId="0" borderId="0" xfId="72" applyFont="1" applyFill="1" applyAlignment="1">
      <alignment horizontal="right"/>
    </xf>
    <xf numFmtId="0" fontId="2" fillId="0" borderId="0" xfId="72" applyFont="1" applyFill="1" applyAlignment="1">
      <alignment horizontal="center"/>
    </xf>
    <xf numFmtId="0" fontId="2" fillId="0" borderId="0" xfId="73" applyFont="1" applyFill="1"/>
    <xf numFmtId="4" fontId="4" fillId="0" borderId="1" xfId="73" applyNumberFormat="1" applyFont="1" applyFill="1" applyBorder="1" applyAlignment="1">
      <alignment horizontal="right" vertical="center" indent="1"/>
    </xf>
    <xf numFmtId="3" fontId="4" fillId="0" borderId="1" xfId="73" applyNumberFormat="1" applyFont="1" applyFill="1" applyBorder="1" applyAlignment="1">
      <alignment horizontal="right" vertical="center" indent="1"/>
    </xf>
    <xf numFmtId="0" fontId="4" fillId="0" borderId="1" xfId="73" applyFont="1" applyFill="1" applyBorder="1" applyAlignment="1">
      <alignment horizontal="left" vertical="center"/>
    </xf>
    <xf numFmtId="4" fontId="2" fillId="0" borderId="1" xfId="63" applyNumberFormat="1" applyFont="1" applyFill="1" applyBorder="1" applyAlignment="1" applyProtection="1">
      <alignment horizontal="right" vertical="center" indent="1"/>
      <protection locked="0"/>
    </xf>
    <xf numFmtId="0" fontId="2" fillId="0" borderId="1" xfId="73" applyFont="1" applyFill="1" applyBorder="1" applyAlignment="1">
      <alignment vertical="center" wrapText="1"/>
    </xf>
    <xf numFmtId="0" fontId="39" fillId="0" borderId="1" xfId="73" applyFont="1" applyFill="1" applyBorder="1" applyAlignment="1">
      <alignment horizontal="center" vertical="center"/>
    </xf>
    <xf numFmtId="0" fontId="4" fillId="0" borderId="1" xfId="73" applyFont="1" applyFill="1" applyBorder="1" applyAlignment="1">
      <alignment horizontal="center" vertical="center" wrapText="1"/>
    </xf>
    <xf numFmtId="0" fontId="5" fillId="0" borderId="0" xfId="73" applyFont="1" applyFill="1" applyAlignment="1">
      <alignment horizontal="right"/>
    </xf>
    <xf numFmtId="0" fontId="2" fillId="0" borderId="0" xfId="40" applyFont="1" applyFill="1">
      <alignment vertical="center"/>
    </xf>
    <xf numFmtId="0" fontId="2" fillId="0" borderId="0" xfId="40" applyFont="1" applyFill="1" applyAlignment="1">
      <alignment horizontal="center" vertical="center"/>
    </xf>
    <xf numFmtId="0" fontId="2" fillId="0" borderId="0" xfId="40" applyFont="1" applyFill="1" applyAlignment="1">
      <alignment horizontal="left" vertical="center"/>
    </xf>
    <xf numFmtId="0" fontId="32" fillId="0" borderId="0" xfId="40" applyFont="1" applyFill="1">
      <alignment vertical="center"/>
    </xf>
    <xf numFmtId="0" fontId="32" fillId="0" borderId="0" xfId="40" applyFont="1" applyFill="1" applyBorder="1" applyAlignment="1">
      <alignment vertical="center"/>
    </xf>
    <xf numFmtId="4" fontId="19" fillId="0" borderId="1" xfId="40" applyNumberFormat="1" applyFont="1" applyFill="1" applyBorder="1" applyAlignment="1">
      <alignment horizontal="center" vertical="center"/>
    </xf>
    <xf numFmtId="3" fontId="19" fillId="0" borderId="1" xfId="40" applyNumberFormat="1" applyFont="1" applyFill="1" applyBorder="1" applyAlignment="1">
      <alignment horizontal="center" vertical="center"/>
    </xf>
    <xf numFmtId="0" fontId="41" fillId="0" borderId="1" xfId="40" applyFont="1" applyFill="1" applyBorder="1" applyAlignment="1">
      <alignment horizontal="center" vertical="center"/>
    </xf>
    <xf numFmtId="4" fontId="4" fillId="0" borderId="1" xfId="40" applyNumberFormat="1" applyFont="1" applyFill="1" applyBorder="1" applyAlignment="1">
      <alignment horizontal="center" vertical="center"/>
    </xf>
    <xf numFmtId="3" fontId="4" fillId="0" borderId="1" xfId="40" applyNumberFormat="1" applyFont="1" applyFill="1" applyBorder="1" applyAlignment="1">
      <alignment horizontal="center" vertical="center"/>
    </xf>
    <xf numFmtId="0" fontId="39" fillId="0" borderId="1" xfId="40" applyFont="1" applyFill="1" applyBorder="1" applyAlignment="1">
      <alignment horizontal="center" vertical="center"/>
    </xf>
    <xf numFmtId="4" fontId="2" fillId="0" borderId="1" xfId="64" applyNumberFormat="1" applyFont="1" applyFill="1" applyBorder="1" applyAlignment="1" applyProtection="1">
      <alignment horizontal="center" vertical="center"/>
      <protection locked="0"/>
    </xf>
    <xf numFmtId="3" fontId="2" fillId="0" borderId="1" xfId="64" applyNumberFormat="1" applyFont="1" applyFill="1" applyBorder="1" applyAlignment="1" applyProtection="1">
      <alignment horizontal="center" vertical="center"/>
      <protection locked="0"/>
    </xf>
    <xf numFmtId="0" fontId="32" fillId="0" borderId="1" xfId="40" applyFont="1" applyFill="1" applyBorder="1" applyAlignment="1">
      <alignment horizontal="center" vertical="center"/>
    </xf>
    <xf numFmtId="0" fontId="2" fillId="0" borderId="0" xfId="40" applyFont="1" applyFill="1" applyBorder="1">
      <alignment vertical="center"/>
    </xf>
    <xf numFmtId="0" fontId="2" fillId="0" borderId="0" xfId="40" applyFont="1" applyFill="1" applyBorder="1" applyAlignment="1">
      <alignment horizontal="left" vertical="center" wrapText="1"/>
    </xf>
    <xf numFmtId="0" fontId="2" fillId="0" borderId="0" xfId="40" applyFont="1" applyFill="1" applyBorder="1" applyAlignment="1">
      <alignment horizontal="center" vertical="center" wrapText="1"/>
    </xf>
    <xf numFmtId="2" fontId="4" fillId="0" borderId="0" xfId="40" applyNumberFormat="1" applyFont="1" applyFill="1" applyBorder="1" applyAlignment="1">
      <alignment horizontal="center"/>
    </xf>
    <xf numFmtId="0" fontId="32" fillId="0" borderId="0" xfId="40" applyFont="1" applyFill="1" applyBorder="1" applyAlignment="1">
      <alignment vertical="center" wrapText="1"/>
    </xf>
    <xf numFmtId="3" fontId="2" fillId="0" borderId="0" xfId="40" applyNumberFormat="1" applyFont="1" applyFill="1" applyBorder="1" applyAlignment="1" applyProtection="1">
      <alignment horizontal="center" vertical="center"/>
      <protection locked="0"/>
    </xf>
    <xf numFmtId="4" fontId="2" fillId="0" borderId="0" xfId="40" applyNumberFormat="1" applyFont="1" applyFill="1" applyBorder="1" applyAlignment="1" applyProtection="1">
      <alignment horizontal="center" vertical="center"/>
      <protection locked="0"/>
    </xf>
    <xf numFmtId="0" fontId="32" fillId="0" borderId="0" xfId="40" applyFont="1" applyFill="1" applyBorder="1" applyAlignment="1">
      <alignment horizontal="left" vertical="center" wrapText="1"/>
    </xf>
    <xf numFmtId="164" fontId="2" fillId="0" borderId="1" xfId="64" applyNumberFormat="1" applyFont="1" applyFill="1" applyBorder="1" applyAlignment="1" applyProtection="1">
      <alignment horizontal="center" vertical="center"/>
      <protection locked="0"/>
    </xf>
    <xf numFmtId="3" fontId="2" fillId="0" borderId="1" xfId="43" applyNumberFormat="1" applyFont="1" applyFill="1" applyBorder="1" applyAlignment="1" applyProtection="1">
      <alignment horizontal="center" vertical="center"/>
      <protection locked="0"/>
    </xf>
    <xf numFmtId="164" fontId="2" fillId="0" borderId="1" xfId="43" applyNumberFormat="1" applyFont="1" applyFill="1" applyBorder="1" applyAlignment="1" applyProtection="1">
      <alignment horizontal="center" vertical="center"/>
      <protection locked="0"/>
    </xf>
    <xf numFmtId="4" fontId="2" fillId="0" borderId="1" xfId="43" applyNumberFormat="1" applyFont="1" applyFill="1" applyBorder="1" applyAlignment="1" applyProtection="1">
      <alignment horizontal="center" vertical="center"/>
      <protection locked="0"/>
    </xf>
    <xf numFmtId="3" fontId="2" fillId="0" borderId="1" xfId="40" applyNumberFormat="1" applyFont="1" applyFill="1" applyBorder="1" applyAlignment="1" applyProtection="1">
      <alignment horizontal="center" vertical="center"/>
      <protection locked="0"/>
    </xf>
    <xf numFmtId="164" fontId="2" fillId="0" borderId="1" xfId="40" applyNumberFormat="1" applyFont="1" applyFill="1" applyBorder="1" applyAlignment="1" applyProtection="1">
      <alignment horizontal="center" vertical="center"/>
      <protection locked="0"/>
    </xf>
    <xf numFmtId="4" fontId="2" fillId="0" borderId="1" xfId="40" applyNumberFormat="1" applyFont="1" applyFill="1" applyBorder="1" applyAlignment="1" applyProtection="1">
      <alignment horizontal="center" vertical="center"/>
      <protection locked="0"/>
    </xf>
    <xf numFmtId="0" fontId="32" fillId="0" borderId="1" xfId="64" applyFont="1" applyFill="1" applyBorder="1" applyAlignment="1">
      <alignment horizontal="center" vertical="center"/>
    </xf>
    <xf numFmtId="167" fontId="4" fillId="0" borderId="1" xfId="40" applyNumberFormat="1" applyFont="1" applyFill="1" applyBorder="1" applyAlignment="1" applyProtection="1">
      <alignment horizontal="center" vertical="center"/>
      <protection locked="0"/>
    </xf>
    <xf numFmtId="4" fontId="4" fillId="0" borderId="1" xfId="40" applyNumberFormat="1" applyFont="1" applyFill="1" applyBorder="1" applyAlignment="1" applyProtection="1">
      <alignment horizontal="center" vertical="center"/>
      <protection locked="0"/>
    </xf>
    <xf numFmtId="3" fontId="4" fillId="0" borderId="1" xfId="40" applyNumberFormat="1" applyFont="1" applyFill="1" applyBorder="1" applyAlignment="1" applyProtection="1">
      <alignment horizontal="center" vertical="center"/>
      <protection locked="0"/>
    </xf>
    <xf numFmtId="167" fontId="2" fillId="0" borderId="1" xfId="40" applyNumberFormat="1" applyFont="1" applyFill="1" applyBorder="1" applyAlignment="1" applyProtection="1">
      <alignment horizontal="center" vertical="center"/>
      <protection locked="0"/>
    </xf>
    <xf numFmtId="49" fontId="2" fillId="0" borderId="1" xfId="40" applyNumberFormat="1" applyFont="1" applyFill="1" applyBorder="1" applyAlignment="1" applyProtection="1">
      <alignment horizontal="center" vertical="center"/>
      <protection locked="0"/>
    </xf>
    <xf numFmtId="0" fontId="23" fillId="0" borderId="1" xfId="40" applyFont="1" applyFill="1" applyBorder="1" applyAlignment="1">
      <alignment horizontal="center" vertical="center"/>
    </xf>
    <xf numFmtId="0" fontId="2" fillId="0" borderId="0" xfId="40" applyFont="1" applyFill="1" applyBorder="1" applyAlignment="1"/>
    <xf numFmtId="0" fontId="2" fillId="0" borderId="0" xfId="40" applyFont="1" applyFill="1" applyBorder="1" applyAlignment="1">
      <alignment horizontal="center"/>
    </xf>
    <xf numFmtId="0" fontId="2" fillId="0" borderId="0" xfId="40" applyFont="1" applyFill="1" applyBorder="1" applyAlignment="1">
      <alignment horizontal="left"/>
    </xf>
    <xf numFmtId="0" fontId="5" fillId="0" borderId="0" xfId="40" applyFont="1" applyFill="1" applyBorder="1" applyAlignment="1">
      <alignment horizontal="right"/>
    </xf>
    <xf numFmtId="0" fontId="4" fillId="0" borderId="0" xfId="40" applyFont="1" applyFill="1" applyAlignment="1">
      <alignment vertical="center"/>
    </xf>
    <xf numFmtId="2" fontId="2" fillId="0" borderId="1" xfId="40" applyNumberFormat="1" applyFont="1" applyFill="1" applyBorder="1" applyAlignment="1">
      <alignment horizontal="center" vertical="center"/>
    </xf>
    <xf numFmtId="1" fontId="2" fillId="0" borderId="1" xfId="40" applyNumberFormat="1" applyFont="1" applyFill="1" applyBorder="1" applyAlignment="1">
      <alignment horizontal="center" vertical="center"/>
    </xf>
    <xf numFmtId="170" fontId="2" fillId="0" borderId="1" xfId="39" applyFont="1" applyFill="1" applyBorder="1" applyAlignment="1">
      <alignment horizontal="center" vertical="center"/>
    </xf>
    <xf numFmtId="0" fontId="4" fillId="0" borderId="2" xfId="40" applyFont="1" applyFill="1" applyBorder="1" applyAlignment="1">
      <alignment vertical="center" wrapText="1"/>
    </xf>
    <xf numFmtId="0" fontId="4" fillId="0" borderId="8" xfId="40" applyFont="1" applyFill="1" applyBorder="1" applyAlignment="1">
      <alignment vertical="center" wrapText="1"/>
    </xf>
    <xf numFmtId="1" fontId="2" fillId="0" borderId="3" xfId="40" applyNumberFormat="1" applyFont="1" applyFill="1" applyBorder="1" applyAlignment="1" applyProtection="1">
      <alignment horizontal="center" vertical="center"/>
      <protection locked="0"/>
    </xf>
    <xf numFmtId="170" fontId="2" fillId="0" borderId="1" xfId="39" applyFont="1" applyFill="1" applyBorder="1" applyAlignment="1" applyProtection="1">
      <alignment horizontal="center" vertical="center"/>
      <protection locked="0"/>
    </xf>
    <xf numFmtId="1" fontId="2" fillId="0" borderId="1" xfId="40" applyNumberFormat="1" applyFont="1" applyFill="1" applyBorder="1" applyAlignment="1" applyProtection="1">
      <alignment horizontal="center" vertical="center"/>
      <protection locked="0"/>
    </xf>
    <xf numFmtId="0" fontId="4" fillId="0" borderId="3" xfId="40" applyFont="1" applyFill="1" applyBorder="1" applyAlignment="1">
      <alignment vertical="center" wrapText="1"/>
    </xf>
    <xf numFmtId="4" fontId="4" fillId="0" borderId="0" xfId="40" applyNumberFormat="1" applyFont="1" applyFill="1" applyBorder="1" applyAlignment="1">
      <alignment horizontal="center" vertical="center"/>
    </xf>
    <xf numFmtId="1" fontId="4" fillId="0" borderId="0" xfId="40" applyNumberFormat="1" applyFont="1" applyFill="1" applyBorder="1" applyAlignment="1">
      <alignment horizontal="center" vertical="center"/>
    </xf>
    <xf numFmtId="2" fontId="4" fillId="0" borderId="1" xfId="40" applyNumberFormat="1" applyFont="1" applyFill="1" applyBorder="1" applyAlignment="1" applyProtection="1">
      <alignment horizontal="center" vertical="center"/>
      <protection locked="0"/>
    </xf>
    <xf numFmtId="1" fontId="4" fillId="0" borderId="1" xfId="40" applyNumberFormat="1" applyFont="1" applyFill="1" applyBorder="1" applyAlignment="1" applyProtection="1">
      <alignment horizontal="center" vertical="center"/>
      <protection locked="0"/>
    </xf>
    <xf numFmtId="170" fontId="4" fillId="0" borderId="1" xfId="39" applyFont="1" applyFill="1" applyBorder="1" applyAlignment="1" applyProtection="1">
      <alignment horizontal="center" vertical="center"/>
      <protection locked="0"/>
    </xf>
    <xf numFmtId="0" fontId="2" fillId="0" borderId="0" xfId="40" applyFont="1" applyFill="1" applyAlignment="1"/>
    <xf numFmtId="0" fontId="2" fillId="0" borderId="12" xfId="40" applyFont="1" applyFill="1" applyBorder="1" applyAlignment="1"/>
    <xf numFmtId="0" fontId="5" fillId="0" borderId="0" xfId="40" applyFont="1" applyFill="1" applyAlignment="1">
      <alignment horizontal="right"/>
    </xf>
    <xf numFmtId="0" fontId="5" fillId="0" borderId="0" xfId="40" applyFont="1" applyFill="1" applyAlignment="1"/>
    <xf numFmtId="0" fontId="4" fillId="0" borderId="0" xfId="40" applyFont="1" applyFill="1" applyBorder="1" applyAlignment="1"/>
    <xf numFmtId="0" fontId="43" fillId="0" borderId="0" xfId="0" applyFont="1" applyBorder="1"/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2" fillId="0" borderId="0" xfId="74" applyFont="1" applyFill="1" applyBorder="1" applyAlignment="1">
      <alignment vertical="top"/>
    </xf>
    <xf numFmtId="0" fontId="36" fillId="0" borderId="0" xfId="0" applyFont="1" applyBorder="1" applyAlignment="1">
      <alignment vertical="center"/>
    </xf>
    <xf numFmtId="0" fontId="2" fillId="0" borderId="0" xfId="74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45" fillId="0" borderId="0" xfId="0" applyFont="1" applyBorder="1" applyAlignment="1">
      <alignment vertical="center"/>
    </xf>
    <xf numFmtId="0" fontId="2" fillId="23" borderId="0" xfId="74" applyFont="1" applyFill="1" applyBorder="1" applyAlignment="1">
      <alignment vertical="center" wrapText="1"/>
    </xf>
    <xf numFmtId="0" fontId="46" fillId="0" borderId="0" xfId="74" applyFont="1" applyFill="1" applyBorder="1" applyAlignment="1">
      <alignment vertical="center" wrapText="1"/>
    </xf>
    <xf numFmtId="0" fontId="4" fillId="0" borderId="0" xfId="74" applyFont="1" applyFill="1" applyBorder="1" applyAlignment="1">
      <alignment vertical="center" wrapText="1"/>
    </xf>
    <xf numFmtId="1" fontId="2" fillId="0" borderId="0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2" fillId="0" borderId="0" xfId="25" applyFont="1" applyAlignment="1">
      <alignment vertical="center"/>
    </xf>
    <xf numFmtId="0" fontId="2" fillId="0" borderId="0" xfId="25" applyFont="1" applyAlignment="1">
      <alignment horizontal="center" vertical="center"/>
    </xf>
    <xf numFmtId="0" fontId="2" fillId="0" borderId="0" xfId="41" applyFont="1"/>
    <xf numFmtId="0" fontId="33" fillId="0" borderId="0" xfId="75" applyFont="1" applyFill="1" applyBorder="1" applyAlignment="1"/>
    <xf numFmtId="0" fontId="2" fillId="0" borderId="0" xfId="41" applyFont="1" applyAlignment="1">
      <alignment horizontal="center"/>
    </xf>
    <xf numFmtId="0" fontId="2" fillId="0" borderId="0" xfId="25" applyFont="1"/>
    <xf numFmtId="0" fontId="33" fillId="0" borderId="0" xfId="75" applyFont="1" applyFill="1" applyBorder="1" applyAlignment="1">
      <alignment wrapText="1"/>
    </xf>
    <xf numFmtId="0" fontId="2" fillId="0" borderId="0" xfId="25"/>
    <xf numFmtId="0" fontId="2" fillId="0" borderId="0" xfId="41" applyFont="1" applyAlignment="1">
      <alignment vertical="center"/>
    </xf>
    <xf numFmtId="0" fontId="4" fillId="0" borderId="0" xfId="41" applyFont="1" applyAlignment="1">
      <alignment vertical="center"/>
    </xf>
    <xf numFmtId="0" fontId="2" fillId="0" borderId="0" xfId="25" applyFont="1" applyBorder="1"/>
    <xf numFmtId="0" fontId="4" fillId="0" borderId="0" xfId="41" applyFont="1"/>
    <xf numFmtId="0" fontId="2" fillId="0" borderId="0" xfId="75" applyFont="1" applyFill="1" applyBorder="1" applyAlignment="1">
      <alignment wrapText="1"/>
    </xf>
    <xf numFmtId="0" fontId="47" fillId="0" borderId="0" xfId="75" applyFont="1" applyFill="1" applyBorder="1" applyAlignment="1">
      <alignment vertical="center" wrapText="1"/>
    </xf>
    <xf numFmtId="0" fontId="2" fillId="0" borderId="0" xfId="41" applyFont="1" applyBorder="1"/>
    <xf numFmtId="0" fontId="29" fillId="0" borderId="0" xfId="75" applyFont="1" applyFill="1" applyBorder="1" applyAlignment="1">
      <alignment wrapText="1"/>
    </xf>
    <xf numFmtId="0" fontId="33" fillId="0" borderId="0" xfId="75" applyFont="1" applyFill="1" applyBorder="1" applyAlignment="1">
      <alignment vertical="center" wrapText="1"/>
    </xf>
    <xf numFmtId="0" fontId="29" fillId="0" borderId="0" xfId="75" applyFont="1" applyFill="1" applyBorder="1" applyAlignment="1">
      <alignment vertical="center" wrapText="1"/>
    </xf>
    <xf numFmtId="0" fontId="2" fillId="0" borderId="0" xfId="25" applyFont="1" applyBorder="1" applyAlignment="1">
      <alignment vertical="center" wrapText="1"/>
    </xf>
    <xf numFmtId="0" fontId="19" fillId="0" borderId="10" xfId="25" applyFont="1" applyBorder="1" applyAlignment="1">
      <alignment horizontal="center" vertical="center" wrapText="1"/>
    </xf>
    <xf numFmtId="0" fontId="2" fillId="0" borderId="0" xfId="24" applyFont="1" applyAlignment="1">
      <alignment vertical="center" wrapText="1"/>
    </xf>
    <xf numFmtId="0" fontId="2" fillId="0" borderId="0" xfId="24" applyFont="1" applyAlignment="1">
      <alignment horizontal="center" vertical="center" wrapText="1"/>
    </xf>
    <xf numFmtId="0" fontId="5" fillId="0" borderId="0" xfId="24" applyFont="1" applyAlignment="1">
      <alignment vertical="center" wrapText="1"/>
    </xf>
    <xf numFmtId="0" fontId="2" fillId="0" borderId="0" xfId="24" applyFont="1" applyFill="1" applyAlignment="1">
      <alignment horizontal="center" vertical="center" wrapText="1"/>
    </xf>
    <xf numFmtId="0" fontId="2" fillId="0" borderId="0" xfId="24" applyFont="1" applyFill="1" applyAlignment="1">
      <alignment vertical="center" wrapText="1"/>
    </xf>
    <xf numFmtId="0" fontId="2" fillId="0" borderId="0" xfId="24" applyFont="1" applyFill="1" applyBorder="1" applyAlignment="1">
      <alignment vertical="center" wrapText="1"/>
    </xf>
    <xf numFmtId="0" fontId="4" fillId="0" borderId="0" xfId="24" applyFont="1" applyFill="1" applyAlignment="1">
      <alignment vertical="center" wrapText="1"/>
    </xf>
    <xf numFmtId="0" fontId="2" fillId="0" borderId="0" xfId="75" applyFont="1" applyFill="1" applyBorder="1" applyAlignment="1">
      <alignment vertical="center" wrapText="1"/>
    </xf>
    <xf numFmtId="0" fontId="5" fillId="0" borderId="10" xfId="24" applyFont="1" applyFill="1" applyBorder="1" applyAlignment="1">
      <alignment horizontal="center" vertical="center" wrapText="1"/>
    </xf>
    <xf numFmtId="1" fontId="2" fillId="0" borderId="0" xfId="24" applyNumberFormat="1" applyFont="1" applyFill="1" applyAlignment="1">
      <alignment horizontal="center" vertical="center" wrapText="1"/>
    </xf>
    <xf numFmtId="0" fontId="45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1" fontId="2" fillId="0" borderId="0" xfId="24" applyNumberFormat="1" applyFont="1" applyFill="1" applyBorder="1" applyAlignment="1">
      <alignment horizontal="center" vertical="center" wrapText="1"/>
    </xf>
    <xf numFmtId="1" fontId="2" fillId="0" borderId="0" xfId="24" applyNumberFormat="1" applyFont="1" applyFill="1" applyBorder="1" applyAlignment="1">
      <alignment horizontal="right" vertical="center" wrapText="1"/>
    </xf>
    <xf numFmtId="0" fontId="48" fillId="0" borderId="0" xfId="24" applyFont="1" applyFill="1" applyAlignment="1">
      <alignment vertical="center"/>
    </xf>
    <xf numFmtId="49" fontId="2" fillId="0" borderId="0" xfId="39" applyNumberFormat="1" applyFont="1" applyFill="1" applyBorder="1" applyAlignment="1">
      <alignment horizontal="left" vertical="center" wrapText="1"/>
    </xf>
    <xf numFmtId="0" fontId="2" fillId="0" borderId="0" xfId="76" applyFont="1" applyFill="1" applyBorder="1" applyAlignment="1">
      <alignment vertical="center" wrapText="1"/>
    </xf>
    <xf numFmtId="0" fontId="2" fillId="0" borderId="0" xfId="24" applyFont="1" applyFill="1" applyBorder="1" applyAlignment="1">
      <alignment horizontal="right" vertical="center" wrapText="1"/>
    </xf>
    <xf numFmtId="0" fontId="4" fillId="0" borderId="0" xfId="76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5" fillId="0" borderId="0" xfId="24" applyFont="1" applyFill="1" applyBorder="1" applyAlignment="1">
      <alignment vertical="center" wrapText="1"/>
    </xf>
    <xf numFmtId="1" fontId="45" fillId="0" borderId="0" xfId="24" applyNumberFormat="1" applyFont="1" applyFill="1" applyBorder="1" applyAlignment="1">
      <alignment horizontal="center" vertical="center" wrapText="1"/>
    </xf>
    <xf numFmtId="0" fontId="45" fillId="0" borderId="0" xfId="76" applyFont="1" applyFill="1" applyBorder="1" applyAlignment="1">
      <alignment vertical="center" wrapText="1"/>
    </xf>
    <xf numFmtId="0" fontId="4" fillId="0" borderId="0" xfId="24" applyFont="1" applyFill="1" applyBorder="1" applyAlignment="1">
      <alignment vertical="center" wrapText="1"/>
    </xf>
    <xf numFmtId="0" fontId="5" fillId="0" borderId="14" xfId="24" applyFont="1" applyFill="1" applyBorder="1" applyAlignment="1">
      <alignment horizontal="center" vertical="center" wrapText="1"/>
    </xf>
    <xf numFmtId="1" fontId="5" fillId="0" borderId="14" xfId="24" applyNumberFormat="1" applyFont="1" applyFill="1" applyBorder="1" applyAlignment="1">
      <alignment horizontal="center" vertical="center" wrapText="1"/>
    </xf>
    <xf numFmtId="1" fontId="2" fillId="0" borderId="0" xfId="24" applyNumberFormat="1" applyFont="1" applyFill="1" applyAlignment="1">
      <alignment horizontal="center" vertical="center"/>
    </xf>
    <xf numFmtId="0" fontId="5" fillId="0" borderId="0" xfId="24" applyFont="1" applyFill="1" applyAlignment="1">
      <alignment vertical="center"/>
    </xf>
    <xf numFmtId="0" fontId="2" fillId="0" borderId="0" xfId="24" applyFont="1" applyFill="1" applyBorder="1" applyAlignment="1">
      <alignment horizontal="center" vertical="center" wrapText="1"/>
    </xf>
    <xf numFmtId="0" fontId="2" fillId="0" borderId="0" xfId="24" applyFont="1" applyFill="1" applyAlignment="1">
      <alignment horizontal="left" vertical="center" wrapText="1"/>
    </xf>
    <xf numFmtId="49" fontId="2" fillId="0" borderId="0" xfId="24" applyNumberFormat="1" applyBorder="1"/>
    <xf numFmtId="49" fontId="2" fillId="0" borderId="0" xfId="24" applyNumberFormat="1" applyFont="1" applyBorder="1"/>
    <xf numFmtId="0" fontId="33" fillId="0" borderId="0" xfId="77" applyFont="1" applyFill="1" applyBorder="1" applyAlignment="1">
      <alignment vertical="center" wrapText="1"/>
    </xf>
    <xf numFmtId="0" fontId="2" fillId="0" borderId="0" xfId="77" applyFont="1" applyFill="1" applyBorder="1" applyAlignment="1">
      <alignment vertical="center" wrapText="1"/>
    </xf>
    <xf numFmtId="0" fontId="29" fillId="0" borderId="0" xfId="77" applyFont="1" applyFill="1" applyBorder="1" applyAlignment="1">
      <alignment vertical="center" wrapText="1"/>
    </xf>
    <xf numFmtId="0" fontId="2" fillId="0" borderId="0" xfId="48" applyFont="1" applyFill="1" applyBorder="1" applyAlignment="1" applyProtection="1">
      <alignment vertical="center"/>
    </xf>
    <xf numFmtId="0" fontId="4" fillId="0" borderId="0" xfId="24" applyFont="1" applyAlignment="1">
      <alignment vertical="center" wrapText="1"/>
    </xf>
    <xf numFmtId="0" fontId="5" fillId="0" borderId="10" xfId="24" applyFont="1" applyBorder="1" applyAlignment="1">
      <alignment horizontal="center" vertical="center" wrapText="1"/>
    </xf>
    <xf numFmtId="0" fontId="5" fillId="0" borderId="0" xfId="24" applyFont="1" applyFill="1" applyAlignment="1">
      <alignment horizontal="right" vertical="center"/>
    </xf>
    <xf numFmtId="0" fontId="24" fillId="0" borderId="0" xfId="24" applyFont="1" applyFill="1" applyAlignment="1">
      <alignment horizontal="center" vertical="center"/>
    </xf>
    <xf numFmtId="0" fontId="2" fillId="0" borderId="0" xfId="24" applyFont="1" applyFill="1" applyAlignment="1">
      <alignment horizontal="center" vertical="center" wrapText="1"/>
    </xf>
    <xf numFmtId="0" fontId="4" fillId="0" borderId="0" xfId="24" applyFont="1" applyFill="1" applyAlignment="1">
      <alignment horizontal="center" vertical="center"/>
    </xf>
    <xf numFmtId="0" fontId="2" fillId="0" borderId="0" xfId="24" applyFont="1" applyFill="1" applyAlignment="1">
      <alignment horizontal="center" vertical="center"/>
    </xf>
    <xf numFmtId="0" fontId="5" fillId="0" borderId="0" xfId="24" applyFont="1" applyAlignment="1">
      <alignment horizontal="right" vertical="center" wrapText="1"/>
    </xf>
    <xf numFmtId="0" fontId="24" fillId="0" borderId="0" xfId="24" applyFont="1" applyAlignment="1">
      <alignment horizontal="center" vertical="center" wrapText="1"/>
    </xf>
    <xf numFmtId="0" fontId="2" fillId="0" borderId="0" xfId="24" applyFont="1" applyAlignment="1">
      <alignment horizontal="center" vertical="center" wrapText="1"/>
    </xf>
    <xf numFmtId="0" fontId="4" fillId="0" borderId="0" xfId="24" applyFont="1" applyAlignment="1">
      <alignment horizontal="center" vertical="center" wrapText="1"/>
    </xf>
    <xf numFmtId="0" fontId="2" fillId="0" borderId="0" xfId="25" applyFont="1" applyAlignment="1">
      <alignment horizontal="center" vertical="center"/>
    </xf>
    <xf numFmtId="0" fontId="5" fillId="0" borderId="0" xfId="25" applyFont="1" applyAlignment="1">
      <alignment horizontal="right" vertical="center"/>
    </xf>
    <xf numFmtId="0" fontId="4" fillId="0" borderId="0" xfId="25" applyFont="1" applyAlignment="1">
      <alignment horizontal="center" vertical="center"/>
    </xf>
    <xf numFmtId="0" fontId="2" fillId="0" borderId="0" xfId="25" applyFont="1" applyAlignment="1">
      <alignment horizontal="center" vertical="center" wrapText="1"/>
    </xf>
    <xf numFmtId="0" fontId="5" fillId="0" borderId="0" xfId="0" applyFont="1" applyBorder="1" applyAlignment="1">
      <alignment horizontal="right" vertical="center"/>
    </xf>
    <xf numFmtId="0" fontId="2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" xfId="40" applyFont="1" applyFill="1" applyBorder="1" applyAlignment="1">
      <alignment horizontal="center" vertical="center" wrapText="1"/>
    </xf>
    <xf numFmtId="0" fontId="2" fillId="0" borderId="2" xfId="40" applyFont="1" applyFill="1" applyBorder="1" applyAlignment="1">
      <alignment horizontal="center" vertical="center" wrapText="1"/>
    </xf>
    <xf numFmtId="1" fontId="5" fillId="0" borderId="0" xfId="40" applyNumberFormat="1" applyFont="1" applyFill="1" applyBorder="1" applyAlignment="1">
      <alignment horizontal="right" vertical="center"/>
    </xf>
    <xf numFmtId="0" fontId="2" fillId="0" borderId="1" xfId="40" applyFont="1" applyFill="1" applyBorder="1" applyAlignment="1">
      <alignment horizontal="left" vertical="center" wrapText="1"/>
    </xf>
    <xf numFmtId="0" fontId="4" fillId="0" borderId="15" xfId="40" applyFont="1" applyFill="1" applyBorder="1" applyAlignment="1">
      <alignment horizontal="left" vertical="center" wrapText="1"/>
    </xf>
    <xf numFmtId="0" fontId="4" fillId="0" borderId="14" xfId="40" applyFont="1" applyFill="1" applyBorder="1" applyAlignment="1">
      <alignment horizontal="left" vertical="center" wrapText="1"/>
    </xf>
    <xf numFmtId="0" fontId="4" fillId="0" borderId="13" xfId="40" applyFont="1" applyFill="1" applyBorder="1" applyAlignment="1">
      <alignment horizontal="left" vertical="center" wrapText="1"/>
    </xf>
    <xf numFmtId="0" fontId="4" fillId="0" borderId="44" xfId="40" applyFont="1" applyFill="1" applyBorder="1" applyAlignment="1">
      <alignment horizontal="left" vertical="center" wrapText="1"/>
    </xf>
    <xf numFmtId="0" fontId="4" fillId="0" borderId="12" xfId="40" applyFont="1" applyFill="1" applyBorder="1" applyAlignment="1">
      <alignment horizontal="left" vertical="center" wrapText="1"/>
    </xf>
    <xf numFmtId="0" fontId="4" fillId="0" borderId="45" xfId="40" applyFont="1" applyFill="1" applyBorder="1" applyAlignment="1">
      <alignment horizontal="left" vertical="center" wrapText="1"/>
    </xf>
    <xf numFmtId="0" fontId="4" fillId="0" borderId="1" xfId="40" applyFont="1" applyFill="1" applyBorder="1" applyAlignment="1">
      <alignment horizontal="center" vertical="center" wrapText="1"/>
    </xf>
    <xf numFmtId="0" fontId="4" fillId="0" borderId="3" xfId="40" applyFont="1" applyFill="1" applyBorder="1" applyAlignment="1">
      <alignment horizontal="center" vertical="center" wrapText="1"/>
    </xf>
    <xf numFmtId="0" fontId="4" fillId="0" borderId="8" xfId="40" applyFont="1" applyFill="1" applyBorder="1" applyAlignment="1">
      <alignment horizontal="center" vertical="center" wrapText="1"/>
    </xf>
    <xf numFmtId="0" fontId="4" fillId="0" borderId="2" xfId="40" applyFont="1" applyFill="1" applyBorder="1" applyAlignment="1">
      <alignment horizontal="center" vertical="center" wrapText="1"/>
    </xf>
    <xf numFmtId="1" fontId="4" fillId="0" borderId="3" xfId="40" applyNumberFormat="1" applyFont="1" applyFill="1" applyBorder="1" applyAlignment="1">
      <alignment horizontal="center" vertical="center"/>
    </xf>
    <xf numFmtId="1" fontId="4" fillId="0" borderId="2" xfId="40" applyNumberFormat="1" applyFont="1" applyFill="1" applyBorder="1" applyAlignment="1">
      <alignment horizontal="center" vertical="center"/>
    </xf>
    <xf numFmtId="0" fontId="4" fillId="0" borderId="0" xfId="40" applyFont="1" applyFill="1" applyBorder="1" applyAlignment="1">
      <alignment horizontal="left" vertical="center"/>
    </xf>
    <xf numFmtId="0" fontId="2" fillId="0" borderId="0" xfId="40" applyFont="1" applyBorder="1" applyAlignment="1">
      <alignment horizontal="left" vertical="center"/>
    </xf>
    <xf numFmtId="0" fontId="32" fillId="0" borderId="0" xfId="40" applyFont="1" applyFill="1" applyBorder="1" applyAlignment="1">
      <alignment vertical="center"/>
    </xf>
    <xf numFmtId="0" fontId="2" fillId="0" borderId="15" xfId="40" applyFont="1" applyFill="1" applyBorder="1" applyAlignment="1">
      <alignment horizontal="left" vertical="center" wrapText="1"/>
    </xf>
    <xf numFmtId="0" fontId="2" fillId="0" borderId="13" xfId="40" applyFont="1" applyFill="1" applyBorder="1" applyAlignment="1">
      <alignment horizontal="left" vertical="center" wrapText="1"/>
    </xf>
    <xf numFmtId="0" fontId="2" fillId="0" borderId="44" xfId="40" applyFont="1" applyFill="1" applyBorder="1" applyAlignment="1">
      <alignment horizontal="left" vertical="center" wrapText="1"/>
    </xf>
    <xf numFmtId="0" fontId="2" fillId="0" borderId="45" xfId="40" applyFont="1" applyFill="1" applyBorder="1" applyAlignment="1">
      <alignment horizontal="left" vertical="center" wrapText="1"/>
    </xf>
    <xf numFmtId="0" fontId="2" fillId="2" borderId="1" xfId="40" applyFont="1" applyFill="1" applyBorder="1" applyAlignment="1">
      <alignment horizontal="left" vertical="center" wrapText="1"/>
    </xf>
    <xf numFmtId="0" fontId="32" fillId="0" borderId="14" xfId="40" applyFont="1" applyFill="1" applyBorder="1" applyAlignment="1">
      <alignment vertical="center"/>
    </xf>
    <xf numFmtId="0" fontId="2" fillId="0" borderId="15" xfId="40" applyFont="1" applyBorder="1" applyAlignment="1">
      <alignment horizontal="left" vertical="center" wrapText="1"/>
    </xf>
    <xf numFmtId="0" fontId="2" fillId="0" borderId="13" xfId="40" applyFont="1" applyBorder="1" applyAlignment="1">
      <alignment horizontal="left" vertical="center" wrapText="1"/>
    </xf>
    <xf numFmtId="0" fontId="2" fillId="0" borderId="44" xfId="40" applyFont="1" applyBorder="1" applyAlignment="1">
      <alignment horizontal="left" vertical="center" wrapText="1"/>
    </xf>
    <xf numFmtId="0" fontId="2" fillId="0" borderId="45" xfId="40" applyFont="1" applyBorder="1" applyAlignment="1">
      <alignment horizontal="left" vertical="center" wrapText="1"/>
    </xf>
    <xf numFmtId="0" fontId="19" fillId="0" borderId="15" xfId="40" applyFont="1" applyFill="1" applyBorder="1" applyAlignment="1">
      <alignment horizontal="center" vertical="center" wrapText="1"/>
    </xf>
    <xf numFmtId="0" fontId="19" fillId="0" borderId="14" xfId="40" applyFont="1" applyFill="1" applyBorder="1" applyAlignment="1">
      <alignment horizontal="center" vertical="center" wrapText="1"/>
    </xf>
    <xf numFmtId="0" fontId="19" fillId="0" borderId="13" xfId="40" applyFont="1" applyFill="1" applyBorder="1" applyAlignment="1">
      <alignment horizontal="center" vertical="center" wrapText="1"/>
    </xf>
    <xf numFmtId="0" fontId="19" fillId="0" borderId="44" xfId="40" applyFont="1" applyFill="1" applyBorder="1" applyAlignment="1">
      <alignment horizontal="center" vertical="center" wrapText="1"/>
    </xf>
    <xf numFmtId="0" fontId="19" fillId="0" borderId="12" xfId="40" applyFont="1" applyFill="1" applyBorder="1" applyAlignment="1">
      <alignment horizontal="center" vertical="center" wrapText="1"/>
    </xf>
    <xf numFmtId="0" fontId="19" fillId="0" borderId="45" xfId="40" applyFont="1" applyFill="1" applyBorder="1" applyAlignment="1">
      <alignment horizontal="center" vertical="center" wrapText="1"/>
    </xf>
    <xf numFmtId="0" fontId="2" fillId="0" borderId="1" xfId="40" applyFont="1" applyFill="1" applyBorder="1" applyAlignment="1">
      <alignment vertical="center" wrapText="1"/>
    </xf>
    <xf numFmtId="0" fontId="4" fillId="0" borderId="3" xfId="40" applyFont="1" applyFill="1" applyBorder="1" applyAlignment="1">
      <alignment horizontal="center" vertical="center" textRotation="90" wrapText="1"/>
    </xf>
    <xf numFmtId="0" fontId="4" fillId="0" borderId="8" xfId="40" applyFont="1" applyFill="1" applyBorder="1" applyAlignment="1">
      <alignment horizontal="center" vertical="center" textRotation="90" wrapText="1"/>
    </xf>
    <xf numFmtId="0" fontId="4" fillId="0" borderId="2" xfId="40" applyFont="1" applyFill="1" applyBorder="1" applyAlignment="1">
      <alignment horizontal="center" vertical="center" textRotation="90" wrapText="1"/>
    </xf>
    <xf numFmtId="0" fontId="4" fillId="0" borderId="15" xfId="40" applyFont="1" applyFill="1" applyBorder="1" applyAlignment="1">
      <alignment horizontal="center" vertical="center" wrapText="1"/>
    </xf>
    <xf numFmtId="0" fontId="4" fillId="0" borderId="14" xfId="40" applyFont="1" applyFill="1" applyBorder="1" applyAlignment="1">
      <alignment horizontal="center" vertical="center" wrapText="1"/>
    </xf>
    <xf numFmtId="0" fontId="4" fillId="0" borderId="13" xfId="40" applyFont="1" applyFill="1" applyBorder="1" applyAlignment="1">
      <alignment horizontal="center" vertical="center" wrapText="1"/>
    </xf>
    <xf numFmtId="0" fontId="4" fillId="0" borderId="7" xfId="40" applyFont="1" applyFill="1" applyBorder="1" applyAlignment="1">
      <alignment horizontal="center" vertical="center" wrapText="1"/>
    </xf>
    <xf numFmtId="0" fontId="4" fillId="0" borderId="0" xfId="40" applyFont="1" applyFill="1" applyBorder="1" applyAlignment="1">
      <alignment horizontal="center" vertical="center" wrapText="1"/>
    </xf>
    <xf numFmtId="0" fontId="4" fillId="0" borderId="31" xfId="40" applyFont="1" applyFill="1" applyBorder="1" applyAlignment="1">
      <alignment horizontal="center" vertical="center" wrapText="1"/>
    </xf>
    <xf numFmtId="0" fontId="4" fillId="0" borderId="44" xfId="40" applyFont="1" applyFill="1" applyBorder="1" applyAlignment="1">
      <alignment horizontal="center" vertical="center" wrapText="1"/>
    </xf>
    <xf numFmtId="0" fontId="4" fillId="0" borderId="12" xfId="40" applyFont="1" applyFill="1" applyBorder="1" applyAlignment="1">
      <alignment horizontal="center" vertical="center" wrapText="1"/>
    </xf>
    <xf numFmtId="0" fontId="4" fillId="0" borderId="45" xfId="40" applyFont="1" applyFill="1" applyBorder="1" applyAlignment="1">
      <alignment horizontal="center" vertical="center" wrapText="1"/>
    </xf>
    <xf numFmtId="3" fontId="2" fillId="0" borderId="3" xfId="40" applyNumberFormat="1" applyFont="1" applyFill="1" applyBorder="1" applyAlignment="1">
      <alignment horizontal="center" vertical="center"/>
    </xf>
    <xf numFmtId="3" fontId="2" fillId="0" borderId="2" xfId="40" applyNumberFormat="1" applyFont="1" applyFill="1" applyBorder="1" applyAlignment="1">
      <alignment horizontal="center" vertical="center"/>
    </xf>
    <xf numFmtId="0" fontId="23" fillId="0" borderId="1" xfId="40" applyFont="1" applyFill="1" applyBorder="1" applyAlignment="1">
      <alignment horizontal="center" vertical="center" wrapText="1"/>
    </xf>
    <xf numFmtId="0" fontId="2" fillId="0" borderId="1" xfId="40" applyFont="1" applyFill="1" applyBorder="1" applyAlignment="1">
      <alignment horizontal="center" vertical="center" wrapText="1"/>
    </xf>
    <xf numFmtId="0" fontId="2" fillId="0" borderId="1" xfId="43" applyFont="1" applyFill="1" applyBorder="1" applyAlignment="1">
      <alignment horizontal="left" vertical="center" wrapText="1"/>
    </xf>
    <xf numFmtId="0" fontId="2" fillId="0" borderId="1" xfId="64" applyFont="1" applyFill="1" applyBorder="1" applyAlignment="1">
      <alignment horizontal="left" vertical="center" wrapText="1"/>
    </xf>
    <xf numFmtId="3" fontId="4" fillId="0" borderId="3" xfId="40" applyNumberFormat="1" applyFont="1" applyFill="1" applyBorder="1" applyAlignment="1">
      <alignment horizontal="center" vertical="center"/>
    </xf>
    <xf numFmtId="3" fontId="4" fillId="0" borderId="2" xfId="40" applyNumberFormat="1" applyFont="1" applyFill="1" applyBorder="1" applyAlignment="1">
      <alignment horizontal="center" vertical="center"/>
    </xf>
    <xf numFmtId="0" fontId="32" fillId="0" borderId="14" xfId="40" applyFont="1" applyFill="1" applyBorder="1" applyAlignment="1">
      <alignment horizontal="left" vertical="center" wrapText="1"/>
    </xf>
    <xf numFmtId="1" fontId="5" fillId="0" borderId="0" xfId="40" applyNumberFormat="1" applyFont="1" applyFill="1" applyBorder="1" applyAlignment="1">
      <alignment horizontal="right"/>
    </xf>
    <xf numFmtId="0" fontId="4" fillId="0" borderId="1" xfId="64" applyFont="1" applyFill="1" applyBorder="1" applyAlignment="1">
      <alignment horizontal="left" vertical="center" wrapText="1"/>
    </xf>
    <xf numFmtId="0" fontId="2" fillId="2" borderId="3" xfId="40" applyFont="1" applyFill="1" applyBorder="1" applyAlignment="1">
      <alignment horizontal="center" vertical="center" wrapText="1"/>
    </xf>
    <xf numFmtId="0" fontId="2" fillId="2" borderId="2" xfId="40" applyFont="1" applyFill="1" applyBorder="1" applyAlignment="1">
      <alignment horizontal="center" vertical="center" wrapText="1"/>
    </xf>
    <xf numFmtId="1" fontId="5" fillId="0" borderId="12" xfId="40" applyNumberFormat="1" applyFont="1" applyFill="1" applyBorder="1" applyAlignment="1">
      <alignment horizontal="right"/>
    </xf>
    <xf numFmtId="0" fontId="4" fillId="0" borderId="0" xfId="73" applyFont="1" applyFill="1" applyBorder="1" applyAlignment="1">
      <alignment vertical="center"/>
    </xf>
    <xf numFmtId="0" fontId="2" fillId="0" borderId="0" xfId="73" applyFont="1" applyFill="1" applyBorder="1" applyAlignment="1">
      <alignment vertical="center"/>
    </xf>
    <xf numFmtId="0" fontId="4" fillId="0" borderId="1" xfId="73" applyFont="1" applyFill="1" applyBorder="1" applyAlignment="1">
      <alignment horizontal="center" vertical="center" wrapText="1"/>
    </xf>
    <xf numFmtId="0" fontId="4" fillId="0" borderId="1" xfId="72" applyFont="1" applyFill="1" applyBorder="1" applyAlignment="1">
      <alignment horizontal="center" vertical="center" wrapText="1"/>
    </xf>
    <xf numFmtId="0" fontId="4" fillId="0" borderId="0" xfId="72" applyFont="1" applyFill="1" applyBorder="1" applyAlignment="1">
      <alignment vertical="center"/>
    </xf>
    <xf numFmtId="0" fontId="2" fillId="0" borderId="0" xfId="72" applyFont="1" applyFill="1" applyBorder="1" applyAlignment="1">
      <alignment vertical="center"/>
    </xf>
    <xf numFmtId="0" fontId="4" fillId="0" borderId="1" xfId="72" applyFont="1" applyFill="1" applyBorder="1"/>
    <xf numFmtId="0" fontId="4" fillId="0" borderId="1" xfId="63" applyFont="1" applyFill="1" applyBorder="1" applyAlignment="1" applyProtection="1">
      <alignment horizontal="left" vertical="center"/>
    </xf>
    <xf numFmtId="0" fontId="2" fillId="0" borderId="1" xfId="63" applyFont="1" applyFill="1" applyBorder="1" applyAlignment="1" applyProtection="1">
      <alignment horizontal="left" vertical="center"/>
    </xf>
    <xf numFmtId="0" fontId="4" fillId="0" borderId="0" xfId="63" applyFont="1" applyFill="1" applyAlignment="1" applyProtection="1">
      <alignment horizontal="left" vertical="center"/>
    </xf>
    <xf numFmtId="0" fontId="2" fillId="0" borderId="0" xfId="63" applyFont="1" applyFill="1" applyAlignment="1" applyProtection="1">
      <alignment horizontal="left" vertical="center"/>
    </xf>
    <xf numFmtId="0" fontId="4" fillId="0" borderId="1" xfId="63" applyFont="1" applyFill="1" applyBorder="1" applyAlignment="1" applyProtection="1">
      <alignment horizontal="center" vertical="center" wrapText="1"/>
    </xf>
    <xf numFmtId="0" fontId="4" fillId="0" borderId="1" xfId="63" applyFont="1" applyFill="1" applyBorder="1" applyAlignment="1" applyProtection="1">
      <alignment horizontal="center" vertical="center"/>
    </xf>
    <xf numFmtId="0" fontId="4" fillId="0" borderId="1" xfId="63" applyNumberFormat="1" applyFont="1" applyFill="1" applyBorder="1" applyAlignment="1" applyProtection="1">
      <alignment horizontal="center" vertical="center" wrapText="1" shrinkToFit="1"/>
    </xf>
    <xf numFmtId="0" fontId="4" fillId="0" borderId="1" xfId="63" applyFont="1" applyFill="1" applyBorder="1" applyAlignment="1" applyProtection="1">
      <alignment horizontal="center" vertical="center" wrapText="1" shrinkToFit="1"/>
    </xf>
    <xf numFmtId="3" fontId="4" fillId="0" borderId="1" xfId="71" applyNumberFormat="1" applyFont="1" applyFill="1" applyBorder="1" applyAlignment="1">
      <alignment horizontal="center" vertical="center" wrapText="1"/>
    </xf>
    <xf numFmtId="0" fontId="4" fillId="0" borderId="1" xfId="71" applyFont="1" applyFill="1" applyBorder="1" applyAlignment="1">
      <alignment horizontal="center" vertical="center" wrapText="1"/>
    </xf>
    <xf numFmtId="3" fontId="4" fillId="0" borderId="1" xfId="71" applyNumberFormat="1" applyFont="1" applyFill="1" applyBorder="1" applyAlignment="1">
      <alignment horizontal="center" vertical="center"/>
    </xf>
    <xf numFmtId="3" fontId="4" fillId="0" borderId="11" xfId="71" applyNumberFormat="1" applyFont="1" applyFill="1" applyBorder="1" applyAlignment="1">
      <alignment horizontal="center" vertical="center"/>
    </xf>
    <xf numFmtId="3" fontId="4" fillId="0" borderId="10" xfId="71" applyNumberFormat="1" applyFont="1" applyFill="1" applyBorder="1" applyAlignment="1">
      <alignment horizontal="center" vertical="center"/>
    </xf>
    <xf numFmtId="3" fontId="4" fillId="0" borderId="9" xfId="71" applyNumberFormat="1" applyFont="1" applyFill="1" applyBorder="1" applyAlignment="1">
      <alignment horizontal="center" vertical="center"/>
    </xf>
    <xf numFmtId="0" fontId="4" fillId="0" borderId="0" xfId="70" applyFont="1" applyFill="1" applyBorder="1" applyAlignment="1">
      <alignment horizontal="left" vertical="center"/>
    </xf>
    <xf numFmtId="0" fontId="4" fillId="0" borderId="1" xfId="70" applyFont="1" applyFill="1" applyBorder="1" applyAlignment="1">
      <alignment horizontal="center" vertical="center" wrapText="1"/>
    </xf>
    <xf numFmtId="0" fontId="4" fillId="0" borderId="1" xfId="70" applyFont="1" applyFill="1" applyBorder="1" applyAlignment="1">
      <alignment horizontal="center" vertical="center"/>
    </xf>
    <xf numFmtId="0" fontId="4" fillId="0" borderId="0" xfId="63" applyFont="1" applyFill="1" applyBorder="1" applyAlignment="1">
      <alignment horizontal="left" vertical="center"/>
    </xf>
    <xf numFmtId="0" fontId="2" fillId="0" borderId="1" xfId="63" applyFont="1" applyFill="1" applyBorder="1" applyAlignment="1">
      <alignment horizontal="left" vertical="center"/>
    </xf>
    <xf numFmtId="0" fontId="2" fillId="0" borderId="1" xfId="63" applyFont="1" applyFill="1" applyBorder="1" applyAlignment="1">
      <alignment horizontal="center" vertical="center"/>
    </xf>
    <xf numFmtId="0" fontId="2" fillId="0" borderId="1" xfId="63" applyFont="1" applyFill="1" applyBorder="1" applyAlignment="1">
      <alignment horizontal="center" vertical="center" wrapText="1"/>
    </xf>
    <xf numFmtId="0" fontId="4" fillId="0" borderId="1" xfId="63" applyFont="1" applyFill="1" applyBorder="1" applyAlignment="1">
      <alignment horizontal="center" vertical="center" wrapText="1"/>
    </xf>
    <xf numFmtId="0" fontId="4" fillId="0" borderId="1" xfId="63" applyNumberFormat="1" applyFont="1" applyFill="1" applyBorder="1" applyAlignment="1">
      <alignment horizontal="center" vertical="center"/>
    </xf>
    <xf numFmtId="0" fontId="4" fillId="0" borderId="11" xfId="63" applyFont="1" applyFill="1" applyBorder="1" applyAlignment="1">
      <alignment horizontal="center" vertical="center"/>
    </xf>
    <xf numFmtId="0" fontId="4" fillId="0" borderId="10" xfId="63" applyFont="1" applyFill="1" applyBorder="1" applyAlignment="1">
      <alignment horizontal="center" vertical="center"/>
    </xf>
    <xf numFmtId="0" fontId="4" fillId="0" borderId="9" xfId="63" applyFont="1" applyFill="1" applyBorder="1" applyAlignment="1">
      <alignment horizontal="center" vertical="center"/>
    </xf>
    <xf numFmtId="0" fontId="2" fillId="0" borderId="1" xfId="63" applyFont="1" applyFill="1" applyBorder="1" applyAlignment="1">
      <alignment horizontal="left"/>
    </xf>
    <xf numFmtId="0" fontId="4" fillId="0" borderId="1" xfId="63" applyFont="1" applyFill="1" applyBorder="1" applyAlignment="1">
      <alignment horizontal="center" vertical="center"/>
    </xf>
    <xf numFmtId="0" fontId="2" fillId="0" borderId="0" xfId="63" applyFont="1" applyFill="1" applyBorder="1" applyAlignment="1">
      <alignment horizontal="left" vertical="center"/>
    </xf>
    <xf numFmtId="0" fontId="4" fillId="0" borderId="15" xfId="63" applyFont="1" applyFill="1" applyBorder="1" applyAlignment="1">
      <alignment horizontal="center" vertical="center" wrapText="1"/>
    </xf>
    <xf numFmtId="0" fontId="4" fillId="0" borderId="14" xfId="63" applyFont="1" applyFill="1" applyBorder="1" applyAlignment="1">
      <alignment horizontal="center" vertical="center" wrapText="1"/>
    </xf>
    <xf numFmtId="0" fontId="4" fillId="0" borderId="13" xfId="63" applyFont="1" applyFill="1" applyBorder="1" applyAlignment="1">
      <alignment horizontal="center" vertical="center" wrapText="1"/>
    </xf>
    <xf numFmtId="0" fontId="4" fillId="0" borderId="44" xfId="63" applyFont="1" applyFill="1" applyBorder="1" applyAlignment="1">
      <alignment horizontal="center" vertical="center" wrapText="1"/>
    </xf>
    <xf numFmtId="0" fontId="4" fillId="0" borderId="12" xfId="63" applyFont="1" applyFill="1" applyBorder="1" applyAlignment="1">
      <alignment horizontal="center" vertical="center" wrapText="1"/>
    </xf>
    <xf numFmtId="0" fontId="4" fillId="0" borderId="45" xfId="63" applyFont="1" applyFill="1" applyBorder="1" applyAlignment="1">
      <alignment horizontal="center" vertical="center" wrapText="1"/>
    </xf>
    <xf numFmtId="0" fontId="4" fillId="0" borderId="0" xfId="63" applyFont="1" applyFill="1" applyAlignment="1" applyProtection="1">
      <alignment horizontal="left"/>
      <protection locked="0"/>
    </xf>
    <xf numFmtId="0" fontId="4" fillId="0" borderId="11" xfId="63" applyFont="1" applyFill="1" applyBorder="1" applyAlignment="1">
      <alignment horizontal="left" vertical="center" wrapText="1"/>
    </xf>
    <xf numFmtId="0" fontId="4" fillId="0" borderId="10" xfId="63" applyFont="1" applyFill="1" applyBorder="1" applyAlignment="1">
      <alignment horizontal="left" vertical="center" wrapText="1"/>
    </xf>
    <xf numFmtId="0" fontId="4" fillId="0" borderId="9" xfId="63" applyFont="1" applyFill="1" applyBorder="1" applyAlignment="1">
      <alignment horizontal="left" vertical="center" wrapText="1"/>
    </xf>
    <xf numFmtId="0" fontId="2" fillId="0" borderId="1" xfId="63" applyFont="1" applyFill="1" applyBorder="1" applyAlignment="1">
      <alignment horizontal="left" vertical="center" wrapText="1"/>
    </xf>
    <xf numFmtId="0" fontId="2" fillId="0" borderId="1" xfId="63" applyFont="1" applyBorder="1" applyAlignment="1">
      <alignment horizontal="center" vertical="center"/>
    </xf>
    <xf numFmtId="0" fontId="2" fillId="0" borderId="11" xfId="63" applyFont="1" applyFill="1" applyBorder="1" applyAlignment="1">
      <alignment horizontal="left" vertical="center" wrapText="1"/>
    </xf>
    <xf numFmtId="0" fontId="2" fillId="0" borderId="10" xfId="63" applyFont="1" applyFill="1" applyBorder="1" applyAlignment="1">
      <alignment horizontal="left" vertical="center" wrapText="1"/>
    </xf>
    <xf numFmtId="0" fontId="2" fillId="0" borderId="9" xfId="63" applyFont="1" applyFill="1" applyBorder="1" applyAlignment="1">
      <alignment horizontal="left" vertical="center" wrapText="1"/>
    </xf>
    <xf numFmtId="0" fontId="2" fillId="0" borderId="11" xfId="63" applyFont="1" applyFill="1" applyBorder="1" applyAlignment="1">
      <alignment horizontal="left" vertical="center"/>
    </xf>
    <xf numFmtId="0" fontId="2" fillId="0" borderId="10" xfId="63" applyFont="1" applyFill="1" applyBorder="1" applyAlignment="1">
      <alignment horizontal="left" vertical="center"/>
    </xf>
    <xf numFmtId="0" fontId="2" fillId="0" borderId="9" xfId="63" applyFont="1" applyFill="1" applyBorder="1" applyAlignment="1">
      <alignment horizontal="left" vertical="center"/>
    </xf>
    <xf numFmtId="0" fontId="4" fillId="0" borderId="11" xfId="63" applyFont="1" applyFill="1" applyBorder="1" applyAlignment="1">
      <alignment horizontal="center" vertical="center" wrapText="1"/>
    </xf>
    <xf numFmtId="0" fontId="4" fillId="0" borderId="10" xfId="63" applyFont="1" applyFill="1" applyBorder="1" applyAlignment="1">
      <alignment horizontal="center" vertical="center" wrapText="1"/>
    </xf>
    <xf numFmtId="0" fontId="4" fillId="0" borderId="9" xfId="63" applyFont="1" applyFill="1" applyBorder="1" applyAlignment="1">
      <alignment horizontal="center" vertical="center" wrapText="1"/>
    </xf>
    <xf numFmtId="0" fontId="4" fillId="0" borderId="1" xfId="63" applyFont="1" applyFill="1" applyBorder="1" applyAlignment="1">
      <alignment horizontal="left" vertical="center" wrapText="1"/>
    </xf>
    <xf numFmtId="170" fontId="4" fillId="0" borderId="1" xfId="39" applyFont="1" applyFill="1" applyBorder="1" applyAlignment="1">
      <alignment horizontal="center" vertical="center" wrapText="1"/>
    </xf>
    <xf numFmtId="0" fontId="39" fillId="0" borderId="1" xfId="63" applyFont="1" applyFill="1" applyBorder="1" applyAlignment="1">
      <alignment horizontal="center" vertical="center"/>
    </xf>
    <xf numFmtId="0" fontId="5" fillId="0" borderId="0" xfId="69" applyFont="1" applyFill="1" applyAlignment="1">
      <alignment horizontal="right"/>
    </xf>
    <xf numFmtId="0" fontId="4" fillId="0" borderId="0" xfId="69" applyFont="1" applyFill="1" applyAlignment="1">
      <alignment horizontal="center"/>
    </xf>
    <xf numFmtId="0" fontId="2" fillId="0" borderId="0" xfId="69" applyFont="1" applyFill="1" applyAlignment="1">
      <alignment horizontal="center"/>
    </xf>
    <xf numFmtId="0" fontId="4" fillId="0" borderId="19" xfId="68" applyFont="1" applyFill="1" applyBorder="1" applyAlignment="1">
      <alignment horizontal="left" vertical="center"/>
    </xf>
    <xf numFmtId="0" fontId="4" fillId="0" borderId="18" xfId="68" applyFont="1" applyFill="1" applyBorder="1" applyAlignment="1">
      <alignment horizontal="left" vertical="center"/>
    </xf>
    <xf numFmtId="0" fontId="4" fillId="0" borderId="69" xfId="68" applyFont="1" applyFill="1" applyBorder="1" applyAlignment="1">
      <alignment horizontal="left" vertical="center" shrinkToFit="1"/>
    </xf>
    <xf numFmtId="0" fontId="4" fillId="0" borderId="51" xfId="68" applyFont="1" applyFill="1" applyBorder="1" applyAlignment="1">
      <alignment horizontal="left" vertical="center" shrinkToFit="1"/>
    </xf>
    <xf numFmtId="0" fontId="2" fillId="0" borderId="40" xfId="68" applyFont="1" applyFill="1" applyBorder="1" applyAlignment="1">
      <alignment vertical="center"/>
    </xf>
    <xf numFmtId="0" fontId="2" fillId="0" borderId="1" xfId="63" applyFont="1" applyBorder="1" applyAlignment="1">
      <alignment vertical="center"/>
    </xf>
    <xf numFmtId="0" fontId="2" fillId="0" borderId="40" xfId="63" applyFont="1" applyBorder="1" applyAlignment="1">
      <alignment vertical="center"/>
    </xf>
    <xf numFmtId="0" fontId="2" fillId="0" borderId="24" xfId="68" applyFont="1" applyFill="1" applyBorder="1" applyAlignment="1">
      <alignment vertical="center"/>
    </xf>
    <xf numFmtId="0" fontId="2" fillId="0" borderId="3" xfId="63" applyFont="1" applyBorder="1" applyAlignment="1">
      <alignment vertical="center"/>
    </xf>
    <xf numFmtId="0" fontId="4" fillId="0" borderId="19" xfId="68" applyFont="1" applyFill="1" applyBorder="1" applyAlignment="1">
      <alignment horizontal="center" vertical="center"/>
    </xf>
    <xf numFmtId="0" fontId="4" fillId="0" borderId="18" xfId="68" applyFont="1" applyFill="1" applyBorder="1" applyAlignment="1">
      <alignment horizontal="center" vertical="center"/>
    </xf>
    <xf numFmtId="0" fontId="4" fillId="0" borderId="17" xfId="68" applyFont="1" applyFill="1" applyBorder="1" applyAlignment="1">
      <alignment horizontal="center" vertical="center"/>
    </xf>
    <xf numFmtId="0" fontId="4" fillId="0" borderId="73" xfId="68" applyFont="1" applyFill="1" applyBorder="1" applyAlignment="1">
      <alignment horizontal="left" vertical="center"/>
    </xf>
    <xf numFmtId="0" fontId="4" fillId="0" borderId="71" xfId="68" applyFont="1" applyFill="1" applyBorder="1" applyAlignment="1">
      <alignment horizontal="left" vertical="center"/>
    </xf>
    <xf numFmtId="0" fontId="2" fillId="0" borderId="43" xfId="68" applyFont="1" applyFill="1" applyBorder="1" applyAlignment="1">
      <alignment vertical="center"/>
    </xf>
    <xf numFmtId="0" fontId="2" fillId="0" borderId="2" xfId="63" applyFont="1" applyBorder="1" applyAlignment="1">
      <alignment vertical="center"/>
    </xf>
    <xf numFmtId="0" fontId="4" fillId="0" borderId="0" xfId="68" applyFont="1" applyFill="1" applyBorder="1" applyAlignment="1">
      <alignment horizontal="left" vertical="center"/>
    </xf>
    <xf numFmtId="0" fontId="4" fillId="0" borderId="28" xfId="68" applyFont="1" applyFill="1" applyBorder="1" applyAlignment="1">
      <alignment horizontal="center" vertical="center"/>
    </xf>
    <xf numFmtId="0" fontId="2" fillId="0" borderId="27" xfId="63" applyFont="1" applyFill="1" applyBorder="1" applyAlignment="1">
      <alignment horizontal="center" vertical="center"/>
    </xf>
    <xf numFmtId="0" fontId="2" fillId="0" borderId="24" xfId="63" applyFont="1" applyFill="1" applyBorder="1" applyAlignment="1">
      <alignment horizontal="center" vertical="center"/>
    </xf>
    <xf numFmtId="0" fontId="2" fillId="0" borderId="3" xfId="63" applyFont="1" applyFill="1" applyBorder="1" applyAlignment="1">
      <alignment horizontal="center" vertical="center"/>
    </xf>
    <xf numFmtId="0" fontId="2" fillId="0" borderId="40" xfId="68" applyFont="1" applyFill="1" applyBorder="1" applyAlignment="1">
      <alignment vertical="center" wrapText="1"/>
    </xf>
    <xf numFmtId="0" fontId="2" fillId="0" borderId="40" xfId="63" applyFont="1" applyFill="1" applyBorder="1" applyAlignment="1">
      <alignment vertical="center" wrapText="1"/>
    </xf>
    <xf numFmtId="0" fontId="2" fillId="0" borderId="66" xfId="68" applyFont="1" applyFill="1" applyBorder="1" applyAlignment="1">
      <alignment horizontal="center" vertical="center"/>
    </xf>
    <xf numFmtId="0" fontId="2" fillId="0" borderId="46" xfId="68" applyFont="1" applyFill="1" applyBorder="1" applyAlignment="1">
      <alignment horizontal="center" vertical="center"/>
    </xf>
    <xf numFmtId="0" fontId="2" fillId="0" borderId="19" xfId="68" applyFont="1" applyFill="1" applyBorder="1" applyAlignment="1">
      <alignment horizontal="center" vertical="center"/>
    </xf>
    <xf numFmtId="0" fontId="2" fillId="0" borderId="18" xfId="68" applyFont="1" applyFill="1" applyBorder="1" applyAlignment="1">
      <alignment horizontal="center" vertical="center"/>
    </xf>
    <xf numFmtId="0" fontId="2" fillId="0" borderId="17" xfId="68" applyFont="1" applyFill="1" applyBorder="1" applyAlignment="1">
      <alignment horizontal="center" vertical="center"/>
    </xf>
    <xf numFmtId="0" fontId="4" fillId="0" borderId="0" xfId="67" applyFont="1" applyFill="1" applyAlignment="1"/>
    <xf numFmtId="0" fontId="2" fillId="0" borderId="0" xfId="63" applyFont="1" applyFill="1" applyAlignment="1"/>
    <xf numFmtId="0" fontId="2" fillId="0" borderId="0" xfId="67" applyFont="1" applyFill="1" applyBorder="1" applyAlignment="1">
      <alignment horizontal="left" vertical="center"/>
    </xf>
    <xf numFmtId="0" fontId="2" fillId="0" borderId="0" xfId="67" applyFont="1" applyFill="1" applyAlignment="1">
      <alignment vertical="center"/>
    </xf>
    <xf numFmtId="0" fontId="2" fillId="0" borderId="0" xfId="67" applyFont="1" applyFill="1" applyAlignment="1"/>
    <xf numFmtId="0" fontId="4" fillId="0" borderId="0" xfId="67" applyFont="1" applyFill="1" applyAlignment="1">
      <alignment horizontal="left"/>
    </xf>
    <xf numFmtId="0" fontId="2" fillId="0" borderId="0" xfId="67" applyFont="1" applyFill="1" applyAlignment="1">
      <alignment horizontal="left"/>
    </xf>
    <xf numFmtId="0" fontId="2" fillId="0" borderId="1" xfId="67" applyFont="1" applyFill="1" applyBorder="1" applyAlignment="1">
      <alignment horizontal="center" vertical="center" wrapText="1" shrinkToFit="1"/>
    </xf>
    <xf numFmtId="0" fontId="2" fillId="0" borderId="1" xfId="63" applyFont="1" applyFill="1" applyBorder="1" applyAlignment="1">
      <alignment horizontal="center" vertical="center" wrapText="1" shrinkToFit="1"/>
    </xf>
    <xf numFmtId="0" fontId="4" fillId="0" borderId="1" xfId="66" applyFont="1" applyFill="1" applyBorder="1" applyAlignment="1">
      <alignment horizontal="center" vertical="center" wrapText="1"/>
    </xf>
    <xf numFmtId="0" fontId="2" fillId="0" borderId="1" xfId="66" applyFont="1" applyFill="1" applyBorder="1" applyAlignment="1">
      <alignment horizontal="center" textRotation="90"/>
    </xf>
    <xf numFmtId="0" fontId="2" fillId="0" borderId="1" xfId="66" applyFont="1" applyFill="1" applyBorder="1" applyAlignment="1">
      <alignment horizontal="center"/>
    </xf>
    <xf numFmtId="0" fontId="2" fillId="0" borderId="3" xfId="66" applyFont="1" applyFill="1" applyBorder="1" applyAlignment="1">
      <alignment horizontal="center" textRotation="90"/>
    </xf>
    <xf numFmtId="0" fontId="2" fillId="0" borderId="2" xfId="66" applyFont="1" applyFill="1" applyBorder="1" applyAlignment="1">
      <alignment horizontal="center" textRotation="90"/>
    </xf>
    <xf numFmtId="0" fontId="4" fillId="0" borderId="0" xfId="66" applyFont="1" applyFill="1" applyBorder="1" applyAlignment="1">
      <alignment horizontal="left" vertical="center"/>
    </xf>
    <xf numFmtId="0" fontId="2" fillId="0" borderId="0" xfId="66" applyFont="1" applyFill="1" applyBorder="1" applyAlignment="1">
      <alignment horizontal="left" vertical="center"/>
    </xf>
    <xf numFmtId="0" fontId="2" fillId="0" borderId="1" xfId="66" applyFont="1" applyFill="1" applyBorder="1" applyAlignment="1">
      <alignment vertical="center" wrapText="1"/>
    </xf>
    <xf numFmtId="0" fontId="4" fillId="0" borderId="1" xfId="66" applyFont="1" applyFill="1" applyBorder="1" applyAlignment="1">
      <alignment horizontal="center" vertical="center" wrapText="1" shrinkToFit="1"/>
    </xf>
    <xf numFmtId="0" fontId="4" fillId="0" borderId="1" xfId="63" applyFont="1" applyFill="1" applyBorder="1" applyAlignment="1">
      <alignment horizontal="center" vertical="center" wrapText="1" shrinkToFit="1"/>
    </xf>
    <xf numFmtId="0" fontId="4" fillId="0" borderId="1" xfId="66" applyFont="1" applyFill="1" applyBorder="1" applyAlignment="1">
      <alignment horizontal="center" vertical="center"/>
    </xf>
    <xf numFmtId="0" fontId="2" fillId="0" borderId="3" xfId="66" applyFont="1" applyFill="1" applyBorder="1" applyAlignment="1">
      <alignment horizontal="center" textRotation="90" wrapText="1"/>
    </xf>
    <xf numFmtId="0" fontId="2" fillId="0" borderId="2" xfId="66" applyFont="1" applyFill="1" applyBorder="1" applyAlignment="1">
      <alignment horizontal="center" textRotation="90" wrapText="1"/>
    </xf>
    <xf numFmtId="0" fontId="23" fillId="0" borderId="0" xfId="63" applyFont="1" applyFill="1" applyAlignment="1" applyProtection="1">
      <alignment horizontal="left"/>
    </xf>
    <xf numFmtId="0" fontId="2" fillId="0" borderId="0" xfId="63" applyFont="1" applyFill="1" applyAlignment="1" applyProtection="1">
      <alignment horizontal="left"/>
    </xf>
    <xf numFmtId="0" fontId="2" fillId="0" borderId="0" xfId="63" applyFont="1" applyFill="1" applyBorder="1" applyAlignment="1" applyProtection="1">
      <alignment horizontal="left" wrapText="1"/>
    </xf>
    <xf numFmtId="0" fontId="2" fillId="0" borderId="0" xfId="63" applyFont="1" applyFill="1" applyAlignment="1" applyProtection="1"/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60" xfId="0" applyFont="1" applyFill="1" applyBorder="1" applyAlignment="1">
      <alignment horizontal="left" vertical="center" shrinkToFit="1"/>
    </xf>
    <xf numFmtId="0" fontId="4" fillId="0" borderId="58" xfId="0" applyFont="1" applyBorder="1" applyAlignment="1">
      <alignment horizontal="left"/>
    </xf>
    <xf numFmtId="0" fontId="4" fillId="0" borderId="28" xfId="0" applyFont="1" applyFill="1" applyBorder="1" applyAlignment="1">
      <alignment horizontal="center" vertical="center"/>
    </xf>
    <xf numFmtId="0" fontId="2" fillId="0" borderId="26" xfId="0" applyFont="1" applyBorder="1"/>
    <xf numFmtId="0" fontId="2" fillId="0" borderId="40" xfId="0" applyFont="1" applyBorder="1"/>
    <xf numFmtId="0" fontId="2" fillId="0" borderId="39" xfId="0" applyFont="1" applyBorder="1"/>
    <xf numFmtId="0" fontId="2" fillId="0" borderId="35" xfId="0" applyFont="1" applyBorder="1"/>
    <xf numFmtId="0" fontId="2" fillId="0" borderId="33" xfId="0" applyFont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wrapText="1"/>
    </xf>
    <xf numFmtId="0" fontId="2" fillId="0" borderId="26" xfId="0" applyFont="1" applyFill="1" applyBorder="1" applyAlignment="1">
      <alignment horizontal="center" wrapText="1"/>
    </xf>
    <xf numFmtId="0" fontId="2" fillId="0" borderId="62" xfId="0" applyFont="1" applyFill="1" applyBorder="1" applyAlignment="1">
      <alignment horizontal="center" vertical="center" wrapText="1"/>
    </xf>
    <xf numFmtId="0" fontId="2" fillId="0" borderId="6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4" fillId="0" borderId="60" xfId="0" applyFont="1" applyFill="1" applyBorder="1" applyAlignment="1">
      <alignment horizontal="center" vertical="center" wrapText="1"/>
    </xf>
    <xf numFmtId="0" fontId="4" fillId="0" borderId="58" xfId="0" applyFont="1" applyFill="1" applyBorder="1" applyAlignment="1">
      <alignment horizontal="center" vertical="center" wrapText="1"/>
    </xf>
    <xf numFmtId="0" fontId="4" fillId="0" borderId="65" xfId="0" applyFont="1" applyFill="1" applyBorder="1" applyAlignment="1">
      <alignment horizontal="center" vertical="center"/>
    </xf>
    <xf numFmtId="0" fontId="4" fillId="0" borderId="67" xfId="0" applyFont="1" applyFill="1" applyBorder="1" applyAlignment="1">
      <alignment horizontal="center" vertical="center"/>
    </xf>
    <xf numFmtId="0" fontId="4" fillId="0" borderId="64" xfId="0" applyFont="1" applyFill="1" applyBorder="1" applyAlignment="1">
      <alignment horizontal="center" vertical="center"/>
    </xf>
    <xf numFmtId="0" fontId="4" fillId="0" borderId="63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2" fillId="0" borderId="65" xfId="0" applyFont="1" applyFill="1" applyBorder="1" applyAlignment="1">
      <alignment horizontal="center" vertical="center" wrapText="1"/>
    </xf>
    <xf numFmtId="0" fontId="2" fillId="0" borderId="6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63" xfId="0" applyFont="1" applyFill="1" applyBorder="1" applyAlignment="1">
      <alignment horizontal="center" vertical="center" wrapText="1"/>
    </xf>
    <xf numFmtId="0" fontId="2" fillId="0" borderId="6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54" xfId="24" applyFont="1" applyFill="1" applyBorder="1" applyAlignment="1">
      <alignment horizontal="center" vertical="center" wrapText="1"/>
    </xf>
    <xf numFmtId="0" fontId="4" fillId="0" borderId="53" xfId="24" applyFont="1" applyFill="1" applyBorder="1" applyAlignment="1">
      <alignment horizontal="center" vertical="center" wrapText="1"/>
    </xf>
    <xf numFmtId="0" fontId="4" fillId="0" borderId="47" xfId="24" applyFont="1" applyFill="1" applyBorder="1" applyAlignment="1">
      <alignment horizontal="center" vertical="center" wrapText="1"/>
    </xf>
    <xf numFmtId="0" fontId="2" fillId="0" borderId="54" xfId="24" applyFont="1" applyFill="1" applyBorder="1" applyAlignment="1">
      <alignment horizontal="center" vertical="center"/>
    </xf>
    <xf numFmtId="0" fontId="2" fillId="0" borderId="53" xfId="24" applyFont="1" applyFill="1" applyBorder="1" applyAlignment="1">
      <alignment horizontal="center" vertical="center"/>
    </xf>
    <xf numFmtId="0" fontId="2" fillId="0" borderId="47" xfId="24" applyFont="1" applyFill="1" applyBorder="1" applyAlignment="1">
      <alignment horizontal="center" vertical="center"/>
    </xf>
    <xf numFmtId="0" fontId="4" fillId="0" borderId="64" xfId="24" applyFont="1" applyFill="1" applyBorder="1" applyAlignment="1">
      <alignment horizontal="center" vertical="center"/>
    </xf>
    <xf numFmtId="0" fontId="4" fillId="0" borderId="63" xfId="24" applyFont="1" applyFill="1" applyBorder="1" applyAlignment="1">
      <alignment horizontal="center" vertical="center"/>
    </xf>
    <xf numFmtId="0" fontId="4" fillId="0" borderId="49" xfId="24" applyFont="1" applyFill="1" applyBorder="1" applyAlignment="1">
      <alignment horizontal="center" vertical="center"/>
    </xf>
    <xf numFmtId="0" fontId="4" fillId="0" borderId="48" xfId="24" applyFont="1" applyFill="1" applyBorder="1" applyAlignment="1">
      <alignment horizontal="center" vertical="center"/>
    </xf>
    <xf numFmtId="0" fontId="2" fillId="0" borderId="62" xfId="24" applyFont="1" applyFill="1" applyBorder="1" applyAlignment="1" applyProtection="1">
      <alignment horizontal="left" vertical="center"/>
      <protection locked="0"/>
    </xf>
    <xf numFmtId="0" fontId="4" fillId="0" borderId="65" xfId="24" applyFont="1" applyFill="1" applyBorder="1" applyAlignment="1">
      <alignment horizontal="center" vertical="center"/>
    </xf>
    <xf numFmtId="0" fontId="4" fillId="0" borderId="61" xfId="24" applyFont="1" applyFill="1" applyBorder="1" applyAlignment="1">
      <alignment horizontal="left" vertical="center" wrapText="1"/>
    </xf>
    <xf numFmtId="0" fontId="2" fillId="0" borderId="61" xfId="24" applyFont="1" applyFill="1" applyBorder="1" applyAlignment="1">
      <alignment horizontal="left" vertical="center" wrapText="1"/>
    </xf>
    <xf numFmtId="0" fontId="4" fillId="0" borderId="54" xfId="24" applyFont="1" applyFill="1" applyBorder="1" applyAlignment="1">
      <alignment horizontal="center" vertical="center"/>
    </xf>
    <xf numFmtId="0" fontId="4" fillId="0" borderId="53" xfId="24" applyFont="1" applyFill="1" applyBorder="1" applyAlignment="1">
      <alignment horizontal="center" vertical="center"/>
    </xf>
    <xf numFmtId="0" fontId="4" fillId="0" borderId="67" xfId="24" applyFont="1" applyFill="1" applyBorder="1" applyAlignment="1">
      <alignment horizontal="center" vertical="center"/>
    </xf>
    <xf numFmtId="0" fontId="2" fillId="0" borderId="48" xfId="24" applyFont="1" applyFill="1" applyBorder="1" applyAlignment="1">
      <alignment horizontal="center" vertical="center"/>
    </xf>
    <xf numFmtId="0" fontId="4" fillId="0" borderId="60" xfId="24" applyFont="1" applyFill="1" applyBorder="1" applyAlignment="1">
      <alignment horizontal="center" vertical="center"/>
    </xf>
    <xf numFmtId="0" fontId="4" fillId="0" borderId="59" xfId="24" applyFont="1" applyFill="1" applyBorder="1" applyAlignment="1">
      <alignment horizontal="center" vertical="center"/>
    </xf>
    <xf numFmtId="0" fontId="2" fillId="0" borderId="54" xfId="24" applyFont="1" applyFill="1" applyBorder="1" applyAlignment="1">
      <alignment horizontal="center" vertical="center" wrapText="1"/>
    </xf>
    <xf numFmtId="0" fontId="2" fillId="0" borderId="53" xfId="24" applyFont="1" applyFill="1" applyBorder="1" applyAlignment="1">
      <alignment horizontal="center" vertical="center" wrapText="1"/>
    </xf>
    <xf numFmtId="0" fontId="2" fillId="0" borderId="47" xfId="24" applyFont="1" applyFill="1" applyBorder="1" applyAlignment="1">
      <alignment horizontal="center" vertical="center" wrapText="1"/>
    </xf>
    <xf numFmtId="0" fontId="2" fillId="0" borderId="66" xfId="24" applyFont="1" applyFill="1" applyBorder="1" applyAlignment="1">
      <alignment horizontal="center" vertical="center"/>
    </xf>
    <xf numFmtId="0" fontId="2" fillId="0" borderId="46" xfId="24" applyFont="1" applyFill="1" applyBorder="1" applyAlignment="1">
      <alignment horizontal="center" vertical="center"/>
    </xf>
    <xf numFmtId="0" fontId="2" fillId="0" borderId="13" xfId="24" applyFont="1" applyFill="1" applyBorder="1" applyAlignment="1">
      <alignment horizontal="center" vertical="center"/>
    </xf>
    <xf numFmtId="0" fontId="2" fillId="0" borderId="52" xfId="24" applyFont="1" applyFill="1" applyBorder="1" applyAlignment="1">
      <alignment horizontal="center" vertical="center"/>
    </xf>
    <xf numFmtId="0" fontId="2" fillId="0" borderId="3" xfId="24" applyFont="1" applyFill="1" applyBorder="1" applyAlignment="1">
      <alignment horizontal="center" vertical="center" wrapText="1"/>
    </xf>
    <xf numFmtId="0" fontId="2" fillId="0" borderId="51" xfId="24" applyFont="1" applyFill="1" applyBorder="1" applyAlignment="1">
      <alignment horizontal="center" vertical="center" wrapText="1"/>
    </xf>
    <xf numFmtId="0" fontId="2" fillId="0" borderId="15" xfId="24" applyFont="1" applyFill="1" applyBorder="1" applyAlignment="1">
      <alignment horizontal="center" vertical="center" wrapText="1"/>
    </xf>
    <xf numFmtId="0" fontId="2" fillId="0" borderId="50" xfId="24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23" fillId="0" borderId="54" xfId="0" applyFont="1" applyFill="1" applyBorder="1" applyAlignment="1">
      <alignment horizontal="center" vertical="center"/>
    </xf>
    <xf numFmtId="0" fontId="23" fillId="0" borderId="53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5" fillId="0" borderId="54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 wrapText="1"/>
    </xf>
    <xf numFmtId="0" fontId="2" fillId="0" borderId="5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shrinkToFit="1"/>
    </xf>
    <xf numFmtId="0" fontId="25" fillId="0" borderId="3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 wrapText="1"/>
    </xf>
    <xf numFmtId="0" fontId="25" fillId="0" borderId="23" xfId="0" applyFont="1" applyFill="1" applyBorder="1" applyAlignment="1">
      <alignment horizontal="center" vertical="center" wrapText="1"/>
    </xf>
    <xf numFmtId="0" fontId="2" fillId="0" borderId="56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 wrapText="1"/>
    </xf>
    <xf numFmtId="0" fontId="23" fillId="0" borderId="61" xfId="0" applyFont="1" applyFill="1" applyBorder="1" applyAlignment="1">
      <alignment vertical="center"/>
    </xf>
    <xf numFmtId="0" fontId="2" fillId="0" borderId="61" xfId="0" applyFont="1" applyBorder="1" applyAlignment="1">
      <alignment vertical="center"/>
    </xf>
    <xf numFmtId="0" fontId="4" fillId="0" borderId="54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23" fillId="0" borderId="60" xfId="0" applyFont="1" applyFill="1" applyBorder="1" applyAlignment="1">
      <alignment horizontal="center" vertical="center"/>
    </xf>
    <xf numFmtId="0" fontId="23" fillId="0" borderId="59" xfId="0" applyFont="1" applyFill="1" applyBorder="1" applyAlignment="1">
      <alignment horizontal="center" vertical="center"/>
    </xf>
    <xf numFmtId="0" fontId="23" fillId="0" borderId="58" xfId="0" applyFont="1" applyFill="1" applyBorder="1" applyAlignment="1">
      <alignment horizontal="center" vertical="center"/>
    </xf>
    <xf numFmtId="0" fontId="25" fillId="0" borderId="46" xfId="0" applyFont="1" applyFill="1" applyBorder="1" applyAlignment="1">
      <alignment horizontal="center" vertical="center" shrinkToFit="1"/>
    </xf>
    <xf numFmtId="0" fontId="25" fillId="0" borderId="57" xfId="0" applyFont="1" applyFill="1" applyBorder="1" applyAlignment="1">
      <alignment horizontal="center" vertical="center" shrinkToFit="1"/>
    </xf>
    <xf numFmtId="0" fontId="25" fillId="0" borderId="54" xfId="0" applyFont="1" applyFill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23" fillId="0" borderId="54" xfId="0" applyFont="1" applyFill="1" applyBorder="1" applyAlignment="1">
      <alignment horizontal="center" vertical="center" wrapText="1"/>
    </xf>
    <xf numFmtId="0" fontId="23" fillId="0" borderId="53" xfId="0" applyFont="1" applyFill="1" applyBorder="1" applyAlignment="1">
      <alignment horizontal="center" vertical="center" wrapText="1"/>
    </xf>
    <xf numFmtId="0" fontId="23" fillId="0" borderId="47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3" fillId="0" borderId="47" xfId="0" applyFont="1" applyFill="1" applyBorder="1" applyAlignment="1">
      <alignment horizontal="center" vertical="center"/>
    </xf>
    <xf numFmtId="0" fontId="4" fillId="0" borderId="1" xfId="62" applyFont="1" applyFill="1" applyBorder="1" applyAlignment="1">
      <alignment horizontal="center" vertical="center"/>
    </xf>
    <xf numFmtId="0" fontId="2" fillId="0" borderId="1" xfId="62" applyFont="1" applyFill="1" applyBorder="1" applyAlignment="1">
      <alignment horizontal="center" vertical="center"/>
    </xf>
    <xf numFmtId="0" fontId="4" fillId="0" borderId="1" xfId="62" applyFont="1" applyFill="1" applyBorder="1" applyAlignment="1">
      <alignment horizontal="center" vertical="center" shrinkToFit="1"/>
    </xf>
    <xf numFmtId="0" fontId="2" fillId="0" borderId="0" xfId="61" applyFont="1" applyFill="1" applyAlignment="1">
      <alignment horizontal="left" vertical="center"/>
    </xf>
    <xf numFmtId="0" fontId="4" fillId="0" borderId="1" xfId="61" applyFont="1" applyFill="1" applyBorder="1" applyAlignment="1">
      <alignment horizontal="center" vertical="center" wrapText="1"/>
    </xf>
    <xf numFmtId="0" fontId="2" fillId="0" borderId="1" xfId="61" applyFont="1" applyFill="1" applyBorder="1" applyAlignment="1">
      <alignment horizontal="left" vertical="center"/>
    </xf>
    <xf numFmtId="0" fontId="4" fillId="0" borderId="1" xfId="61" applyFont="1" applyFill="1" applyBorder="1" applyAlignment="1">
      <alignment horizontal="center" vertical="center"/>
    </xf>
    <xf numFmtId="0" fontId="4" fillId="0" borderId="1" xfId="59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59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1" xfId="58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58" applyFont="1" applyFill="1" applyBorder="1" applyAlignment="1">
      <alignment horizontal="center" vertical="center" wrapText="1"/>
    </xf>
    <xf numFmtId="49" fontId="4" fillId="0" borderId="1" xfId="58" applyNumberFormat="1" applyFont="1" applyFill="1" applyBorder="1" applyAlignment="1">
      <alignment horizontal="center" vertical="center" wrapText="1"/>
    </xf>
    <xf numFmtId="0" fontId="2" fillId="0" borderId="0" xfId="57" applyFont="1" applyFill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57" applyFont="1" applyFill="1" applyAlignment="1">
      <alignment vertical="center"/>
    </xf>
    <xf numFmtId="0" fontId="28" fillId="0" borderId="0" xfId="48" applyFont="1" applyFill="1" applyBorder="1" applyAlignment="1">
      <alignment horizontal="left" vertical="center"/>
    </xf>
    <xf numFmtId="0" fontId="4" fillId="0" borderId="0" xfId="57" applyFont="1" applyFill="1" applyAlignment="1">
      <alignment horizontal="right" vertical="center"/>
    </xf>
    <xf numFmtId="3" fontId="2" fillId="0" borderId="15" xfId="57" applyNumberFormat="1" applyFont="1" applyFill="1" applyBorder="1" applyAlignment="1" applyProtection="1">
      <alignment horizontal="center" vertical="center"/>
      <protection locked="0"/>
    </xf>
    <xf numFmtId="3" fontId="2" fillId="0" borderId="14" xfId="57" applyNumberFormat="1" applyFont="1" applyFill="1" applyBorder="1" applyAlignment="1" applyProtection="1">
      <alignment horizontal="center" vertical="center"/>
      <protection locked="0"/>
    </xf>
    <xf numFmtId="3" fontId="2" fillId="0" borderId="13" xfId="57" applyNumberFormat="1" applyFont="1" applyFill="1" applyBorder="1" applyAlignment="1" applyProtection="1">
      <alignment horizontal="center" vertical="center"/>
      <protection locked="0"/>
    </xf>
    <xf numFmtId="3" fontId="2" fillId="0" borderId="7" xfId="57" applyNumberFormat="1" applyFont="1" applyFill="1" applyBorder="1" applyAlignment="1" applyProtection="1">
      <alignment horizontal="center" vertical="center"/>
      <protection locked="0"/>
    </xf>
    <xf numFmtId="3" fontId="2" fillId="0" borderId="0" xfId="57" applyNumberFormat="1" applyFont="1" applyFill="1" applyBorder="1" applyAlignment="1" applyProtection="1">
      <alignment horizontal="center" vertical="center"/>
      <protection locked="0"/>
    </xf>
    <xf numFmtId="3" fontId="2" fillId="0" borderId="31" xfId="57" applyNumberFormat="1" applyFont="1" applyFill="1" applyBorder="1" applyAlignment="1" applyProtection="1">
      <alignment horizontal="center" vertical="center"/>
      <protection locked="0"/>
    </xf>
    <xf numFmtId="3" fontId="2" fillId="0" borderId="44" xfId="57" applyNumberFormat="1" applyFont="1" applyFill="1" applyBorder="1" applyAlignment="1" applyProtection="1">
      <alignment horizontal="center" vertical="center"/>
      <protection locked="0"/>
    </xf>
    <xf numFmtId="3" fontId="2" fillId="0" borderId="12" xfId="57" applyNumberFormat="1" applyFont="1" applyFill="1" applyBorder="1" applyAlignment="1" applyProtection="1">
      <alignment horizontal="center" vertical="center"/>
      <protection locked="0"/>
    </xf>
    <xf numFmtId="3" fontId="2" fillId="0" borderId="45" xfId="57" applyNumberFormat="1" applyFont="1" applyFill="1" applyBorder="1" applyAlignment="1" applyProtection="1">
      <alignment horizontal="center" vertical="center"/>
      <protection locked="0"/>
    </xf>
    <xf numFmtId="0" fontId="4" fillId="0" borderId="1" xfId="57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57" applyFont="1" applyFill="1" applyBorder="1" applyAlignment="1">
      <alignment horizontal="center" vertical="center" wrapText="1"/>
    </xf>
    <xf numFmtId="0" fontId="4" fillId="0" borderId="1" xfId="57" applyFont="1" applyFill="1" applyBorder="1" applyAlignment="1">
      <alignment horizontal="center" vertical="center" wrapText="1"/>
    </xf>
    <xf numFmtId="0" fontId="2" fillId="0" borderId="1" xfId="57" applyFont="1" applyFill="1" applyBorder="1" applyAlignment="1">
      <alignment horizontal="center" vertical="center"/>
    </xf>
    <xf numFmtId="0" fontId="4" fillId="0" borderId="1" xfId="48" applyFont="1" applyFill="1" applyBorder="1" applyAlignment="1" applyProtection="1">
      <alignment horizontal="center" vertical="center"/>
      <protection locked="0"/>
    </xf>
    <xf numFmtId="0" fontId="4" fillId="0" borderId="1" xfId="55" applyFont="1" applyFill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 vertical="center" wrapText="1"/>
    </xf>
    <xf numFmtId="0" fontId="4" fillId="0" borderId="1" xfId="56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4" fillId="0" borderId="0" xfId="48" applyFont="1" applyFill="1" applyAlignment="1" applyProtection="1">
      <alignment vertical="center"/>
    </xf>
    <xf numFmtId="0" fontId="2" fillId="0" borderId="0" xfId="55" applyFont="1" applyFill="1" applyBorder="1" applyAlignment="1" applyProtection="1">
      <alignment vertical="center"/>
    </xf>
    <xf numFmtId="0" fontId="4" fillId="0" borderId="11" xfId="51" applyFont="1" applyFill="1" applyBorder="1" applyAlignment="1" applyProtection="1">
      <alignment horizontal="center" vertical="center"/>
    </xf>
    <xf numFmtId="0" fontId="4" fillId="0" borderId="10" xfId="51" applyFont="1" applyFill="1" applyBorder="1" applyAlignment="1" applyProtection="1">
      <alignment horizontal="center" vertical="center"/>
    </xf>
    <xf numFmtId="0" fontId="4" fillId="0" borderId="9" xfId="51" applyFont="1" applyFill="1" applyBorder="1" applyAlignment="1" applyProtection="1">
      <alignment horizontal="center" vertical="center"/>
    </xf>
    <xf numFmtId="0" fontId="2" fillId="0" borderId="0" xfId="56" applyFont="1" applyFill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11" xfId="48" applyFont="1" applyFill="1" applyBorder="1" applyAlignment="1" applyProtection="1">
      <alignment horizontal="center" vertical="center"/>
    </xf>
    <xf numFmtId="0" fontId="2" fillId="0" borderId="10" xfId="48" applyFont="1" applyFill="1" applyBorder="1" applyAlignment="1" applyProtection="1">
      <alignment horizontal="center" vertical="center"/>
    </xf>
    <xf numFmtId="0" fontId="2" fillId="0" borderId="9" xfId="48" applyFont="1" applyFill="1" applyBorder="1" applyAlignment="1" applyProtection="1">
      <alignment horizontal="center" vertical="center"/>
    </xf>
    <xf numFmtId="0" fontId="2" fillId="0" borderId="0" xfId="56" applyFont="1" applyFill="1" applyBorder="1" applyAlignment="1" applyProtection="1">
      <alignment vertical="center"/>
    </xf>
    <xf numFmtId="0" fontId="4" fillId="0" borderId="1" xfId="27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vertical="center" wrapText="1"/>
    </xf>
    <xf numFmtId="0" fontId="2" fillId="0" borderId="0" xfId="27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4" fillId="0" borderId="1" xfId="55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4" fillId="0" borderId="1" xfId="48" applyFont="1" applyFill="1" applyBorder="1" applyAlignment="1" applyProtection="1">
      <alignment horizontal="center" vertical="center"/>
    </xf>
    <xf numFmtId="0" fontId="2" fillId="0" borderId="0" xfId="48" applyFont="1" applyFill="1" applyBorder="1" applyAlignment="1" applyProtection="1">
      <alignment vertical="center"/>
    </xf>
    <xf numFmtId="0" fontId="4" fillId="0" borderId="1" xfId="54" applyFont="1" applyFill="1" applyBorder="1" applyAlignment="1" applyProtection="1">
      <alignment vertical="center" wrapText="1"/>
    </xf>
    <xf numFmtId="0" fontId="2" fillId="0" borderId="0" xfId="27" applyNumberFormat="1" applyFont="1" applyFill="1" applyBorder="1" applyAlignment="1" applyProtection="1">
      <alignment vertical="center"/>
    </xf>
    <xf numFmtId="0" fontId="2" fillId="0" borderId="0" xfId="54" applyFont="1" applyFill="1" applyBorder="1" applyAlignment="1" applyProtection="1">
      <alignment vertical="center"/>
    </xf>
    <xf numFmtId="0" fontId="5" fillId="0" borderId="0" xfId="48" applyFont="1" applyFill="1" applyAlignment="1" applyProtection="1">
      <alignment horizontal="right"/>
    </xf>
    <xf numFmtId="0" fontId="5" fillId="0" borderId="0" xfId="0" applyFont="1" applyFill="1" applyAlignment="1" applyProtection="1">
      <alignment horizontal="right"/>
    </xf>
    <xf numFmtId="0" fontId="4" fillId="0" borderId="3" xfId="48" applyFont="1" applyFill="1" applyBorder="1" applyAlignment="1" applyProtection="1">
      <alignment horizontal="center" vertical="center"/>
    </xf>
    <xf numFmtId="0" fontId="4" fillId="0" borderId="2" xfId="48" applyFont="1" applyFill="1" applyBorder="1" applyAlignment="1" applyProtection="1">
      <alignment horizontal="center" vertical="center"/>
    </xf>
    <xf numFmtId="0" fontId="4" fillId="0" borderId="3" xfId="48" applyFont="1" applyFill="1" applyBorder="1" applyAlignment="1" applyProtection="1">
      <alignment vertical="center" wrapText="1"/>
    </xf>
    <xf numFmtId="0" fontId="4" fillId="0" borderId="2" xfId="48" applyFont="1" applyFill="1" applyBorder="1" applyAlignment="1" applyProtection="1">
      <alignment vertical="center" wrapText="1"/>
    </xf>
    <xf numFmtId="0" fontId="4" fillId="0" borderId="15" xfId="51" applyFont="1" applyFill="1" applyBorder="1" applyAlignment="1" applyProtection="1">
      <alignment horizontal="center" vertical="center"/>
    </xf>
    <xf numFmtId="0" fontId="4" fillId="0" borderId="14" xfId="51" applyFont="1" applyFill="1" applyBorder="1" applyAlignment="1" applyProtection="1">
      <alignment horizontal="center" vertical="center"/>
    </xf>
    <xf numFmtId="0" fontId="4" fillId="0" borderId="13" xfId="51" applyFont="1" applyFill="1" applyBorder="1" applyAlignment="1" applyProtection="1">
      <alignment horizontal="center" vertical="center"/>
    </xf>
    <xf numFmtId="0" fontId="4" fillId="0" borderId="1" xfId="27" applyNumberFormat="1" applyFont="1" applyFill="1" applyBorder="1" applyAlignment="1" applyProtection="1">
      <alignment horizontal="left" vertical="center" wrapText="1"/>
    </xf>
    <xf numFmtId="0" fontId="4" fillId="0" borderId="1" xfId="27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0" xfId="27" applyFont="1" applyFill="1" applyAlignment="1" applyProtection="1">
      <alignment vertical="center"/>
    </xf>
    <xf numFmtId="0" fontId="4" fillId="0" borderId="1" xfId="27" applyFont="1" applyFill="1" applyBorder="1" applyAlignment="1" applyProtection="1">
      <alignment horizontal="center" vertical="center"/>
    </xf>
    <xf numFmtId="0" fontId="4" fillId="0" borderId="11" xfId="48" applyFont="1" applyFill="1" applyBorder="1" applyAlignment="1">
      <alignment horizontal="center" vertical="center"/>
    </xf>
    <xf numFmtId="0" fontId="4" fillId="0" borderId="10" xfId="48" applyFont="1" applyFill="1" applyBorder="1" applyAlignment="1">
      <alignment horizontal="center" vertical="center"/>
    </xf>
    <xf numFmtId="0" fontId="4" fillId="0" borderId="9" xfId="48" applyFont="1" applyFill="1" applyBorder="1" applyAlignment="1">
      <alignment horizontal="center" vertical="center"/>
    </xf>
    <xf numFmtId="0" fontId="2" fillId="0" borderId="11" xfId="48" applyFont="1" applyFill="1" applyBorder="1" applyAlignment="1" applyProtection="1">
      <alignment horizontal="center" vertical="center"/>
      <protection locked="0"/>
    </xf>
    <xf numFmtId="0" fontId="2" fillId="0" borderId="10" xfId="48" applyFont="1" applyFill="1" applyBorder="1" applyAlignment="1" applyProtection="1">
      <alignment horizontal="center" vertical="center"/>
      <protection locked="0"/>
    </xf>
    <xf numFmtId="0" fontId="2" fillId="0" borderId="9" xfId="48" applyFont="1" applyFill="1" applyBorder="1" applyAlignment="1" applyProtection="1">
      <alignment horizontal="center" vertical="center"/>
      <protection locked="0"/>
    </xf>
    <xf numFmtId="0" fontId="4" fillId="0" borderId="0" xfId="47" applyFont="1" applyFill="1" applyAlignment="1" applyProtection="1">
      <alignment vertical="center"/>
    </xf>
    <xf numFmtId="0" fontId="5" fillId="0" borderId="0" xfId="47" applyFont="1" applyFill="1" applyAlignment="1" applyProtection="1">
      <alignment horizontal="right" vertical="center"/>
    </xf>
    <xf numFmtId="0" fontId="2" fillId="0" borderId="0" xfId="47" applyFont="1" applyFill="1" applyBorder="1" applyAlignment="1" applyProtection="1">
      <alignment vertical="center"/>
    </xf>
    <xf numFmtId="0" fontId="4" fillId="0" borderId="1" xfId="47" applyFont="1" applyFill="1" applyBorder="1" applyAlignment="1" applyProtection="1">
      <alignment vertical="center" wrapText="1"/>
    </xf>
    <xf numFmtId="0" fontId="4" fillId="0" borderId="1" xfId="47" applyFont="1" applyFill="1" applyBorder="1" applyAlignment="1" applyProtection="1">
      <alignment horizontal="center" vertical="center"/>
    </xf>
    <xf numFmtId="0" fontId="4" fillId="0" borderId="0" xfId="53" applyFont="1" applyFill="1" applyAlignment="1" applyProtection="1">
      <alignment vertical="center"/>
    </xf>
    <xf numFmtId="0" fontId="2" fillId="0" borderId="0" xfId="53" applyFont="1" applyFill="1" applyAlignment="1" applyProtection="1">
      <alignment vertical="center"/>
    </xf>
    <xf numFmtId="0" fontId="4" fillId="0" borderId="1" xfId="47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vertical="center"/>
    </xf>
    <xf numFmtId="0" fontId="4" fillId="0" borderId="11" xfId="52" applyFont="1" applyFill="1" applyBorder="1" applyAlignment="1" applyProtection="1">
      <alignment horizontal="center" vertical="center"/>
    </xf>
    <xf numFmtId="0" fontId="4" fillId="0" borderId="10" xfId="52" applyFont="1" applyFill="1" applyBorder="1" applyAlignment="1" applyProtection="1">
      <alignment horizontal="center" vertical="center"/>
    </xf>
    <xf numFmtId="0" fontId="4" fillId="0" borderId="9" xfId="52" applyFont="1" applyFill="1" applyBorder="1" applyAlignment="1" applyProtection="1">
      <alignment horizontal="center" vertical="center"/>
    </xf>
    <xf numFmtId="0" fontId="5" fillId="0" borderId="0" xfId="48" applyFont="1" applyFill="1" applyAlignment="1" applyProtection="1">
      <alignment horizontal="right" vertical="center"/>
    </xf>
    <xf numFmtId="0" fontId="5" fillId="0" borderId="0" xfId="0" applyFont="1" applyFill="1" applyAlignment="1" applyProtection="1">
      <alignment horizontal="right" vertical="center"/>
    </xf>
    <xf numFmtId="0" fontId="4" fillId="24" borderId="1" xfId="48" applyFont="1" applyFill="1" applyBorder="1" applyAlignment="1" applyProtection="1">
      <alignment vertical="center" wrapText="1"/>
    </xf>
    <xf numFmtId="0" fontId="2" fillId="24" borderId="1" xfId="0" applyFont="1" applyFill="1" applyBorder="1" applyAlignment="1" applyProtection="1">
      <alignment vertical="center" wrapText="1"/>
    </xf>
    <xf numFmtId="0" fontId="4" fillId="24" borderId="1" xfId="48" applyFont="1" applyFill="1" applyBorder="1" applyAlignment="1" applyProtection="1">
      <alignment horizontal="center" vertical="center"/>
    </xf>
    <xf numFmtId="0" fontId="2" fillId="24" borderId="1" xfId="0" applyFont="1" applyFill="1" applyBorder="1" applyAlignment="1" applyProtection="1">
      <alignment horizontal="center" vertical="center"/>
    </xf>
    <xf numFmtId="0" fontId="4" fillId="24" borderId="11" xfId="48" applyFont="1" applyFill="1" applyBorder="1" applyAlignment="1">
      <alignment horizontal="center" vertical="center"/>
    </xf>
    <xf numFmtId="0" fontId="4" fillId="24" borderId="10" xfId="48" applyFont="1" applyFill="1" applyBorder="1" applyAlignment="1">
      <alignment horizontal="center" vertical="center"/>
    </xf>
    <xf numFmtId="0" fontId="4" fillId="24" borderId="9" xfId="48" applyFont="1" applyFill="1" applyBorder="1" applyAlignment="1">
      <alignment horizontal="center" vertical="center"/>
    </xf>
    <xf numFmtId="0" fontId="4" fillId="24" borderId="11" xfId="51" applyFont="1" applyFill="1" applyBorder="1" applyAlignment="1" applyProtection="1">
      <alignment horizontal="center" vertical="center"/>
    </xf>
    <xf numFmtId="0" fontId="4" fillId="24" borderId="10" xfId="51" applyFont="1" applyFill="1" applyBorder="1" applyAlignment="1" applyProtection="1">
      <alignment horizontal="center" vertical="center"/>
    </xf>
    <xf numFmtId="0" fontId="4" fillId="24" borderId="9" xfId="51" applyFont="1" applyFill="1" applyBorder="1" applyAlignment="1" applyProtection="1">
      <alignment horizontal="center" vertical="center"/>
    </xf>
    <xf numFmtId="0" fontId="4" fillId="0" borderId="0" xfId="27" applyFont="1" applyFill="1" applyAlignment="1" applyProtection="1">
      <alignment vertical="center"/>
    </xf>
    <xf numFmtId="0" fontId="2" fillId="0" borderId="0" xfId="27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0" xfId="52" applyFont="1" applyFill="1" applyAlignment="1" applyProtection="1">
      <alignment vertical="center"/>
    </xf>
    <xf numFmtId="0" fontId="4" fillId="0" borderId="1" xfId="52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52" applyFont="1" applyFill="1" applyBorder="1" applyAlignment="1" applyProtection="1">
      <alignment horizontal="left" vertical="center"/>
    </xf>
    <xf numFmtId="0" fontId="4" fillId="0" borderId="1" xfId="51" applyFont="1" applyFill="1" applyBorder="1" applyAlignment="1" applyProtection="1">
      <alignment vertical="center" wrapText="1"/>
    </xf>
    <xf numFmtId="0" fontId="2" fillId="0" borderId="1" xfId="0" applyFont="1" applyBorder="1" applyAlignment="1" applyProtection="1">
      <alignment vertical="center" wrapText="1"/>
    </xf>
    <xf numFmtId="0" fontId="4" fillId="0" borderId="1" xfId="51" applyFont="1" applyFill="1" applyBorder="1" applyAlignment="1" applyProtection="1">
      <alignment horizontal="center" vertical="center"/>
    </xf>
    <xf numFmtId="0" fontId="2" fillId="0" borderId="0" xfId="51" applyFont="1" applyFill="1" applyAlignment="1" applyProtection="1">
      <alignment vertical="center"/>
    </xf>
    <xf numFmtId="0" fontId="4" fillId="0" borderId="7" xfId="48" applyFont="1" applyFill="1" applyBorder="1" applyAlignment="1" applyProtection="1">
      <alignment horizontal="center" vertical="center"/>
    </xf>
    <xf numFmtId="0" fontId="4" fillId="0" borderId="0" xfId="48" applyFont="1" applyFill="1" applyBorder="1" applyAlignment="1" applyProtection="1">
      <alignment horizontal="center" vertical="center"/>
    </xf>
    <xf numFmtId="0" fontId="4" fillId="0" borderId="31" xfId="48" applyFont="1" applyFill="1" applyBorder="1" applyAlignment="1" applyProtection="1">
      <alignment horizontal="center" vertical="center"/>
    </xf>
    <xf numFmtId="0" fontId="2" fillId="0" borderId="0" xfId="50" applyFont="1" applyFill="1" applyAlignment="1" applyProtection="1">
      <alignment vertical="center"/>
    </xf>
    <xf numFmtId="0" fontId="4" fillId="0" borderId="25" xfId="51" applyFont="1" applyFill="1" applyBorder="1" applyAlignment="1" applyProtection="1">
      <alignment vertical="center"/>
    </xf>
    <xf numFmtId="0" fontId="4" fillId="0" borderId="32" xfId="51" applyFont="1" applyFill="1" applyBorder="1" applyAlignment="1" applyProtection="1">
      <alignment vertical="center"/>
    </xf>
    <xf numFmtId="0" fontId="4" fillId="0" borderId="46" xfId="48" applyFont="1" applyFill="1" applyBorder="1" applyAlignment="1">
      <alignment horizontal="center" vertical="center"/>
    </xf>
    <xf numFmtId="0" fontId="4" fillId="0" borderId="28" xfId="51" applyFont="1" applyFill="1" applyBorder="1" applyAlignment="1" applyProtection="1">
      <alignment horizontal="center" vertical="center"/>
    </xf>
    <xf numFmtId="0" fontId="4" fillId="0" borderId="27" xfId="51" applyFont="1" applyFill="1" applyBorder="1" applyAlignment="1" applyProtection="1">
      <alignment horizontal="center" vertical="center"/>
    </xf>
    <xf numFmtId="0" fontId="4" fillId="0" borderId="26" xfId="51" applyFont="1" applyFill="1" applyBorder="1" applyAlignment="1" applyProtection="1">
      <alignment horizontal="center" vertical="center"/>
    </xf>
    <xf numFmtId="0" fontId="4" fillId="0" borderId="25" xfId="51" applyFont="1" applyFill="1" applyBorder="1" applyAlignment="1" applyProtection="1">
      <alignment horizontal="center" vertical="center"/>
    </xf>
    <xf numFmtId="0" fontId="2" fillId="0" borderId="32" xfId="5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0" fontId="4" fillId="0" borderId="1" xfId="48" applyFont="1" applyFill="1" applyBorder="1" applyAlignment="1" applyProtection="1">
      <alignment vertical="center" wrapText="1"/>
    </xf>
    <xf numFmtId="0" fontId="4" fillId="0" borderId="11" xfId="49" applyFont="1" applyFill="1" applyBorder="1" applyAlignment="1" applyProtection="1">
      <alignment horizontal="center" vertical="center"/>
    </xf>
    <xf numFmtId="0" fontId="4" fillId="0" borderId="10" xfId="49" applyFont="1" applyFill="1" applyBorder="1" applyAlignment="1" applyProtection="1">
      <alignment horizontal="center" vertical="center"/>
    </xf>
    <xf numFmtId="0" fontId="4" fillId="0" borderId="9" xfId="49" applyFont="1" applyFill="1" applyBorder="1" applyAlignment="1" applyProtection="1">
      <alignment horizontal="center" vertical="center"/>
    </xf>
    <xf numFmtId="0" fontId="2" fillId="0" borderId="1" xfId="47" applyFont="1" applyFill="1" applyBorder="1" applyAlignment="1" applyProtection="1">
      <alignment horizontal="center" vertical="center"/>
    </xf>
    <xf numFmtId="0" fontId="2" fillId="0" borderId="0" xfId="47" applyFont="1" applyFill="1" applyAlignment="1" applyProtection="1">
      <alignment vertical="center"/>
    </xf>
    <xf numFmtId="0" fontId="4" fillId="0" borderId="1" xfId="51" applyFont="1" applyFill="1" applyBorder="1" applyAlignment="1" applyProtection="1">
      <alignment vertical="center"/>
    </xf>
    <xf numFmtId="0" fontId="4" fillId="0" borderId="3" xfId="49" applyFont="1" applyFill="1" applyBorder="1" applyAlignment="1" applyProtection="1">
      <alignment horizontal="center" vertical="center"/>
    </xf>
    <xf numFmtId="0" fontId="4" fillId="0" borderId="2" xfId="49" applyFont="1" applyFill="1" applyBorder="1" applyAlignment="1" applyProtection="1">
      <alignment horizontal="center" vertical="center"/>
    </xf>
    <xf numFmtId="0" fontId="4" fillId="0" borderId="0" xfId="47" applyFont="1" applyFill="1" applyBorder="1" applyAlignment="1" applyProtection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2" fillId="0" borderId="12" xfId="49" applyFont="1" applyFill="1" applyBorder="1" applyAlignment="1" applyProtection="1">
      <alignment horizontal="left" vertical="center"/>
    </xf>
    <xf numFmtId="0" fontId="4" fillId="0" borderId="3" xfId="49" applyFont="1" applyFill="1" applyBorder="1" applyAlignment="1" applyProtection="1">
      <alignment vertical="center" wrapText="1"/>
    </xf>
    <xf numFmtId="0" fontId="4" fillId="0" borderId="2" xfId="49" applyFont="1" applyFill="1" applyBorder="1" applyAlignment="1" applyProtection="1">
      <alignment vertical="center" wrapText="1"/>
    </xf>
    <xf numFmtId="0" fontId="4" fillId="0" borderId="15" xfId="49" applyFont="1" applyFill="1" applyBorder="1" applyAlignment="1" applyProtection="1">
      <alignment horizontal="center" vertical="center"/>
    </xf>
    <xf numFmtId="0" fontId="4" fillId="0" borderId="14" xfId="49" applyFont="1" applyFill="1" applyBorder="1" applyAlignment="1" applyProtection="1">
      <alignment horizontal="center" vertical="center"/>
    </xf>
    <xf numFmtId="0" fontId="4" fillId="0" borderId="13" xfId="49" applyFont="1" applyFill="1" applyBorder="1" applyAlignment="1" applyProtection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4" fillId="0" borderId="3" xfId="49" applyFont="1" applyFill="1" applyBorder="1" applyAlignment="1" applyProtection="1">
      <alignment horizontal="left" vertical="center" wrapText="1"/>
    </xf>
    <xf numFmtId="0" fontId="4" fillId="0" borderId="2" xfId="49" applyFont="1" applyFill="1" applyBorder="1" applyAlignment="1" applyProtection="1">
      <alignment horizontal="left" vertical="center"/>
    </xf>
    <xf numFmtId="0" fontId="4" fillId="0" borderId="1" xfId="49" applyFont="1" applyFill="1" applyBorder="1" applyAlignment="1" applyProtection="1">
      <alignment horizontal="center" vertical="center"/>
    </xf>
    <xf numFmtId="0" fontId="4" fillId="0" borderId="11" xfId="48" applyFont="1" applyFill="1" applyBorder="1" applyAlignment="1" applyProtection="1">
      <alignment horizontal="center" vertical="center"/>
    </xf>
    <xf numFmtId="0" fontId="4" fillId="0" borderId="10" xfId="48" applyFont="1" applyFill="1" applyBorder="1" applyAlignment="1" applyProtection="1">
      <alignment horizontal="center" vertical="center"/>
    </xf>
    <xf numFmtId="0" fontId="4" fillId="0" borderId="9" xfId="48" applyFont="1" applyFill="1" applyBorder="1" applyAlignment="1" applyProtection="1">
      <alignment horizontal="center" vertical="center"/>
    </xf>
    <xf numFmtId="0" fontId="4" fillId="0" borderId="0" xfId="24" applyFont="1" applyFill="1" applyAlignment="1">
      <alignment horizontal="left" vertical="center"/>
    </xf>
    <xf numFmtId="0" fontId="2" fillId="0" borderId="0" xfId="24" applyFont="1" applyFill="1" applyAlignment="1">
      <alignment horizontal="left" vertical="center"/>
    </xf>
    <xf numFmtId="0" fontId="2" fillId="0" borderId="0" xfId="49" applyFont="1" applyFill="1" applyBorder="1" applyAlignment="1" applyProtection="1">
      <alignment vertical="center"/>
    </xf>
    <xf numFmtId="0" fontId="2" fillId="0" borderId="0" xfId="24" applyFont="1" applyFill="1" applyBorder="1" applyAlignment="1" applyProtection="1">
      <alignment vertical="center"/>
    </xf>
    <xf numFmtId="0" fontId="4" fillId="0" borderId="1" xfId="24" applyFont="1" applyFill="1" applyBorder="1" applyAlignment="1" applyProtection="1">
      <alignment horizontal="center" vertical="center"/>
    </xf>
    <xf numFmtId="169" fontId="4" fillId="0" borderId="11" xfId="0" applyNumberFormat="1" applyFont="1" applyBorder="1" applyAlignment="1">
      <alignment horizontal="center" vertical="center"/>
    </xf>
    <xf numFmtId="169" fontId="4" fillId="0" borderId="10" xfId="0" applyNumberFormat="1" applyFont="1" applyBorder="1" applyAlignment="1">
      <alignment horizontal="center" vertical="center"/>
    </xf>
    <xf numFmtId="169" fontId="4" fillId="0" borderId="9" xfId="0" applyNumberFormat="1" applyFont="1" applyBorder="1" applyAlignment="1">
      <alignment horizontal="center" vertical="center"/>
    </xf>
    <xf numFmtId="0" fontId="2" fillId="0" borderId="0" xfId="48" applyFont="1" applyFill="1" applyBorder="1" applyAlignment="1">
      <alignment horizontal="left" vertical="center"/>
    </xf>
    <xf numFmtId="0" fontId="4" fillId="0" borderId="1" xfId="48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/>
    </xf>
    <xf numFmtId="0" fontId="4" fillId="0" borderId="1" xfId="48" applyFont="1" applyFill="1" applyBorder="1" applyAlignment="1">
      <alignment horizontal="center" vertical="center"/>
    </xf>
    <xf numFmtId="0" fontId="4" fillId="0" borderId="3" xfId="48" applyFont="1" applyFill="1" applyBorder="1" applyAlignment="1">
      <alignment horizontal="center" vertical="center"/>
    </xf>
    <xf numFmtId="0" fontId="4" fillId="0" borderId="2" xfId="48" applyFont="1" applyFill="1" applyBorder="1" applyAlignment="1">
      <alignment horizontal="center" vertical="center"/>
    </xf>
    <xf numFmtId="0" fontId="4" fillId="0" borderId="3" xfId="48" applyFont="1" applyFill="1" applyBorder="1" applyAlignment="1">
      <alignment horizontal="left" vertical="center" wrapText="1"/>
    </xf>
    <xf numFmtId="0" fontId="4" fillId="0" borderId="2" xfId="48" applyFont="1" applyFill="1" applyBorder="1" applyAlignment="1">
      <alignment horizontal="left" vertical="center" wrapText="1"/>
    </xf>
    <xf numFmtId="0" fontId="4" fillId="0" borderId="15" xfId="48" applyFont="1" applyFill="1" applyBorder="1" applyAlignment="1">
      <alignment horizontal="center" vertical="center"/>
    </xf>
    <xf numFmtId="0" fontId="4" fillId="0" borderId="14" xfId="48" applyFont="1" applyFill="1" applyBorder="1" applyAlignment="1">
      <alignment horizontal="center" vertical="center"/>
    </xf>
    <xf numFmtId="0" fontId="4" fillId="0" borderId="13" xfId="48" applyFont="1" applyFill="1" applyBorder="1" applyAlignment="1">
      <alignment horizontal="center" vertical="center"/>
    </xf>
    <xf numFmtId="0" fontId="4" fillId="0" borderId="11" xfId="28" applyFont="1" applyFill="1" applyBorder="1" applyAlignment="1" applyProtection="1">
      <alignment horizontal="center" vertical="center"/>
    </xf>
    <xf numFmtId="0" fontId="4" fillId="0" borderId="10" xfId="28" applyFont="1" applyFill="1" applyBorder="1" applyAlignment="1" applyProtection="1">
      <alignment horizontal="center" vertical="center"/>
    </xf>
    <xf numFmtId="0" fontId="4" fillId="0" borderId="9" xfId="28" applyFont="1" applyFill="1" applyBorder="1" applyAlignment="1" applyProtection="1">
      <alignment horizontal="center" vertical="center"/>
    </xf>
    <xf numFmtId="164" fontId="4" fillId="0" borderId="0" xfId="24" applyNumberFormat="1" applyFont="1" applyFill="1" applyAlignment="1">
      <alignment horizontal="left" vertical="center"/>
    </xf>
    <xf numFmtId="0" fontId="2" fillId="0" borderId="0" xfId="28" applyFont="1" applyFill="1" applyBorder="1" applyAlignment="1" applyProtection="1">
      <alignment vertical="center"/>
    </xf>
    <xf numFmtId="0" fontId="4" fillId="0" borderId="1" xfId="28" applyFont="1" applyFill="1" applyBorder="1" applyAlignment="1" applyProtection="1">
      <alignment horizontal="center" vertical="center"/>
    </xf>
    <xf numFmtId="0" fontId="2" fillId="0" borderId="1" xfId="24" applyFont="1" applyFill="1" applyBorder="1" applyAlignment="1" applyProtection="1">
      <alignment horizontal="center" vertical="center"/>
    </xf>
    <xf numFmtId="0" fontId="4" fillId="0" borderId="11" xfId="24" applyFont="1" applyFill="1" applyBorder="1" applyAlignment="1" applyProtection="1">
      <alignment horizontal="center" vertical="center" wrapText="1"/>
    </xf>
    <xf numFmtId="0" fontId="4" fillId="0" borderId="10" xfId="24" applyFont="1" applyFill="1" applyBorder="1" applyAlignment="1" applyProtection="1">
      <alignment horizontal="center" vertical="center" wrapText="1"/>
    </xf>
    <xf numFmtId="0" fontId="4" fillId="0" borderId="9" xfId="24" applyFont="1" applyFill="1" applyBorder="1" applyAlignment="1" applyProtection="1">
      <alignment horizontal="center" vertical="center" wrapText="1"/>
    </xf>
    <xf numFmtId="0" fontId="4" fillId="0" borderId="11" xfId="47" applyFont="1" applyFill="1" applyBorder="1" applyAlignment="1" applyProtection="1">
      <alignment horizontal="center" vertical="center"/>
    </xf>
    <xf numFmtId="0" fontId="4" fillId="0" borderId="10" xfId="47" applyFont="1" applyFill="1" applyBorder="1" applyAlignment="1" applyProtection="1">
      <alignment horizontal="center" vertical="center"/>
    </xf>
    <xf numFmtId="0" fontId="4" fillId="0" borderId="9" xfId="47" applyFont="1" applyFill="1" applyBorder="1" applyAlignment="1" applyProtection="1">
      <alignment horizontal="center" vertical="center"/>
    </xf>
    <xf numFmtId="0" fontId="4" fillId="0" borderId="11" xfId="27" applyFont="1" applyFill="1" applyBorder="1" applyAlignment="1" applyProtection="1">
      <alignment horizontal="center" vertical="center" wrapText="1"/>
    </xf>
    <xf numFmtId="0" fontId="4" fillId="0" borderId="10" xfId="27" applyFont="1" applyFill="1" applyBorder="1" applyAlignment="1" applyProtection="1">
      <alignment horizontal="center" vertical="center" wrapText="1"/>
    </xf>
    <xf numFmtId="0" fontId="4" fillId="0" borderId="9" xfId="27" applyFont="1" applyFill="1" applyBorder="1" applyAlignment="1" applyProtection="1">
      <alignment horizontal="center" vertical="center" wrapText="1"/>
    </xf>
    <xf numFmtId="0" fontId="4" fillId="0" borderId="3" xfId="27" applyFont="1" applyFill="1" applyBorder="1" applyAlignment="1" applyProtection="1">
      <alignment horizontal="center" vertical="center" wrapText="1"/>
    </xf>
    <xf numFmtId="0" fontId="4" fillId="0" borderId="2" xfId="27" applyFont="1" applyFill="1" applyBorder="1" applyAlignment="1" applyProtection="1">
      <alignment horizontal="center" vertical="center" wrapText="1"/>
    </xf>
    <xf numFmtId="0" fontId="4" fillId="0" borderId="3" xfId="27" applyFont="1" applyFill="1" applyBorder="1" applyAlignment="1" applyProtection="1">
      <alignment horizontal="center" vertical="center"/>
    </xf>
    <xf numFmtId="0" fontId="4" fillId="0" borderId="2" xfId="27" applyFont="1" applyFill="1" applyBorder="1" applyAlignment="1" applyProtection="1">
      <alignment horizontal="center" vertical="center"/>
    </xf>
    <xf numFmtId="0" fontId="4" fillId="0" borderId="15" xfId="27" applyFont="1" applyFill="1" applyBorder="1" applyAlignment="1" applyProtection="1">
      <alignment horizontal="center" vertical="center"/>
    </xf>
    <xf numFmtId="0" fontId="4" fillId="0" borderId="14" xfId="27" applyFont="1" applyFill="1" applyBorder="1" applyAlignment="1" applyProtection="1">
      <alignment horizontal="center" vertical="center"/>
    </xf>
    <xf numFmtId="0" fontId="4" fillId="0" borderId="13" xfId="27" applyFont="1" applyFill="1" applyBorder="1" applyAlignment="1" applyProtection="1">
      <alignment horizontal="center" vertical="center"/>
    </xf>
    <xf numFmtId="0" fontId="4" fillId="0" borderId="1" xfId="28" applyFont="1" applyFill="1" applyBorder="1" applyAlignment="1">
      <alignment horizontal="center" vertical="center" wrapText="1" shrinkToFit="1"/>
    </xf>
    <xf numFmtId="0" fontId="4" fillId="0" borderId="11" xfId="25" applyFont="1" applyFill="1" applyBorder="1" applyAlignment="1" applyProtection="1">
      <alignment horizontal="center" vertical="center" wrapText="1"/>
    </xf>
    <xf numFmtId="0" fontId="4" fillId="0" borderId="10" xfId="25" applyFont="1" applyFill="1" applyBorder="1" applyAlignment="1" applyProtection="1">
      <alignment horizontal="center" vertical="center" wrapText="1"/>
    </xf>
    <xf numFmtId="0" fontId="4" fillId="0" borderId="9" xfId="25" applyFont="1" applyFill="1" applyBorder="1" applyAlignment="1" applyProtection="1">
      <alignment horizontal="center" vertical="center" wrapText="1"/>
    </xf>
    <xf numFmtId="0" fontId="4" fillId="0" borderId="1" xfId="25" applyFont="1" applyFill="1" applyBorder="1" applyAlignment="1">
      <alignment horizontal="center" vertical="center"/>
    </xf>
    <xf numFmtId="0" fontId="4" fillId="0" borderId="1" xfId="28" applyFont="1" applyFill="1" applyBorder="1" applyAlignment="1">
      <alignment horizontal="center" vertical="center"/>
    </xf>
    <xf numFmtId="164" fontId="4" fillId="0" borderId="0" xfId="25" applyNumberFormat="1" applyFont="1" applyFill="1" applyAlignment="1">
      <alignment horizontal="left" vertical="center"/>
    </xf>
    <xf numFmtId="0" fontId="4" fillId="0" borderId="1" xfId="28" applyFont="1" applyFill="1" applyBorder="1" applyAlignment="1">
      <alignment horizontal="center" vertical="center" wrapText="1"/>
    </xf>
    <xf numFmtId="164" fontId="2" fillId="0" borderId="0" xfId="28" applyNumberFormat="1" applyFont="1" applyFill="1" applyAlignment="1">
      <alignment vertical="center"/>
    </xf>
    <xf numFmtId="164" fontId="2" fillId="0" borderId="0" xfId="28" applyNumberFormat="1" applyFont="1" applyFill="1" applyBorder="1" applyAlignment="1">
      <alignment vertical="center"/>
    </xf>
    <xf numFmtId="164" fontId="2" fillId="0" borderId="0" xfId="28" applyNumberFormat="1" applyFont="1" applyFill="1" applyBorder="1" applyAlignment="1">
      <alignment horizontal="left" vertical="center"/>
    </xf>
    <xf numFmtId="164" fontId="4" fillId="0" borderId="11" xfId="28" applyNumberFormat="1" applyFont="1" applyFill="1" applyBorder="1" applyAlignment="1">
      <alignment horizontal="center" vertical="center" wrapText="1"/>
    </xf>
    <xf numFmtId="164" fontId="4" fillId="0" borderId="10" xfId="28" applyNumberFormat="1" applyFont="1" applyFill="1" applyBorder="1" applyAlignment="1">
      <alignment horizontal="center" vertical="center" wrapText="1"/>
    </xf>
    <xf numFmtId="164" fontId="4" fillId="0" borderId="9" xfId="28" applyNumberFormat="1" applyFont="1" applyFill="1" applyBorder="1" applyAlignment="1">
      <alignment horizontal="center" vertical="center" wrapText="1"/>
    </xf>
    <xf numFmtId="164" fontId="4" fillId="0" borderId="1" xfId="28" applyNumberFormat="1" applyFont="1" applyFill="1" applyBorder="1" applyAlignment="1">
      <alignment horizontal="center" vertical="center" wrapText="1"/>
    </xf>
    <xf numFmtId="164" fontId="4" fillId="0" borderId="1" xfId="28" applyNumberFormat="1" applyFont="1" applyFill="1" applyBorder="1" applyAlignment="1">
      <alignment horizontal="center" vertical="center"/>
    </xf>
    <xf numFmtId="164" fontId="4" fillId="0" borderId="11" xfId="28" applyNumberFormat="1" applyFont="1" applyFill="1" applyBorder="1" applyAlignment="1">
      <alignment horizontal="center" vertical="center"/>
    </xf>
    <xf numFmtId="164" fontId="4" fillId="0" borderId="10" xfId="28" applyNumberFormat="1" applyFont="1" applyFill="1" applyBorder="1" applyAlignment="1">
      <alignment horizontal="center" vertical="center"/>
    </xf>
    <xf numFmtId="164" fontId="4" fillId="0" borderId="9" xfId="28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164" fontId="4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4" fillId="0" borderId="1" xfId="24" applyFont="1" applyFill="1" applyBorder="1" applyAlignment="1">
      <alignment horizontal="center" vertical="center" wrapText="1"/>
    </xf>
    <xf numFmtId="0" fontId="2" fillId="0" borderId="1" xfId="24" applyFont="1" applyFill="1" applyBorder="1" applyAlignment="1">
      <alignment horizontal="center" vertical="center"/>
    </xf>
    <xf numFmtId="0" fontId="4" fillId="0" borderId="1" xfId="24" applyFont="1" applyFill="1" applyBorder="1" applyAlignment="1">
      <alignment horizontal="center" vertical="center"/>
    </xf>
    <xf numFmtId="0" fontId="4" fillId="0" borderId="11" xfId="24" applyFont="1" applyFill="1" applyBorder="1" applyAlignment="1">
      <alignment horizontal="center" vertical="center"/>
    </xf>
    <xf numFmtId="0" fontId="4" fillId="0" borderId="10" xfId="24" applyFont="1" applyFill="1" applyBorder="1" applyAlignment="1">
      <alignment horizontal="center" vertical="center"/>
    </xf>
    <xf numFmtId="0" fontId="4" fillId="0" borderId="9" xfId="24" applyFont="1" applyFill="1" applyBorder="1" applyAlignment="1">
      <alignment horizontal="center" vertical="center"/>
    </xf>
    <xf numFmtId="0" fontId="2" fillId="0" borderId="3" xfId="24" applyFont="1" applyFill="1" applyBorder="1" applyAlignment="1">
      <alignment horizontal="left" vertical="center" wrapText="1"/>
    </xf>
    <xf numFmtId="0" fontId="2" fillId="0" borderId="8" xfId="24" applyFont="1" applyFill="1" applyBorder="1" applyAlignment="1">
      <alignment horizontal="left" vertical="center" wrapText="1"/>
    </xf>
    <xf numFmtId="0" fontId="2" fillId="0" borderId="2" xfId="24" applyFont="1" applyFill="1" applyBorder="1" applyAlignment="1">
      <alignment horizontal="left" vertical="center" wrapText="1"/>
    </xf>
    <xf numFmtId="0" fontId="4" fillId="0" borderId="3" xfId="24" applyFont="1" applyFill="1" applyBorder="1" applyAlignment="1">
      <alignment horizontal="center" vertical="center" wrapText="1"/>
    </xf>
    <xf numFmtId="0" fontId="4" fillId="0" borderId="2" xfId="24" applyFont="1" applyFill="1" applyBorder="1" applyAlignment="1">
      <alignment horizontal="center" vertical="center"/>
    </xf>
    <xf numFmtId="0" fontId="25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4" fillId="0" borderId="1" xfId="0" applyFont="1" applyFill="1" applyBorder="1" applyAlignment="1" applyProtection="1">
      <alignment horizontal="center" vertical="center" textRotation="90"/>
    </xf>
    <xf numFmtId="0" fontId="2" fillId="0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</cellXfs>
  <cellStyles count="78">
    <cellStyle name="20 % – Zvýraznění1" xfId="1"/>
    <cellStyle name="20 % – Zvýraznění2" xfId="2"/>
    <cellStyle name="20 % – Zvýraznění3" xfId="3"/>
    <cellStyle name="20 % – Zvýraznění4" xfId="4"/>
    <cellStyle name="20 % – Zvýraznění5" xfId="5"/>
    <cellStyle name="20 % – Zvýraznění6" xfId="6"/>
    <cellStyle name="40 % – Zvýraznění1" xfId="7"/>
    <cellStyle name="40 % – Zvýraznění2" xfId="8"/>
    <cellStyle name="40 % – Zvýraznění3" xfId="9"/>
    <cellStyle name="40 % – Zvýraznění4" xfId="10"/>
    <cellStyle name="40 % – Zvýraznění5" xfId="11"/>
    <cellStyle name="40 % – Zvýraznění6" xfId="12"/>
    <cellStyle name="60 % – Zvýraznění1" xfId="13"/>
    <cellStyle name="60 % – Zvýraznění2" xfId="14"/>
    <cellStyle name="60 % – Zvýraznění3" xfId="15"/>
    <cellStyle name="60 % – Zvýraznění4" xfId="16"/>
    <cellStyle name="60 % – Zvýraznění5" xfId="17"/>
    <cellStyle name="60 % – Zvýraznění6" xfId="18"/>
    <cellStyle name="Celkem" xfId="19"/>
    <cellStyle name="Čiarka 2" xfId="39"/>
    <cellStyle name="Chybně" xfId="20"/>
    <cellStyle name="Kontrolní buňka" xfId="21"/>
    <cellStyle name="Mena 2" xfId="46"/>
    <cellStyle name="Název" xfId="22"/>
    <cellStyle name="Neutrální" xfId="23"/>
    <cellStyle name="Normálna" xfId="0" builtinId="0"/>
    <cellStyle name="Normálna 2" xfId="24"/>
    <cellStyle name="Normálna 2 2" xfId="25"/>
    <cellStyle name="Normálna 2 2 2" xfId="50"/>
    <cellStyle name="Normálna 2 3" xfId="40"/>
    <cellStyle name="Normálna 3" xfId="26"/>
    <cellStyle name="Normálna 3 2" xfId="41"/>
    <cellStyle name="Normálna 4" xfId="42"/>
    <cellStyle name="Normálna 5" xfId="43"/>
    <cellStyle name="Normálna 6" xfId="63"/>
    <cellStyle name="normálne_0182-0187 - IV - Prílohy 32-48" xfId="44"/>
    <cellStyle name="normálne_BA 1 až 24" xfId="48"/>
    <cellStyle name="normálne_Hárok1 2 2" xfId="75"/>
    <cellStyle name="normálne_Hárok1_BA - RS 2009 - prílohy 49 konečná verzia" xfId="74"/>
    <cellStyle name="normálne_Hárok1_PD - RS 2011 - príloha 49 2" xfId="76"/>
    <cellStyle name="normálne_Hárok1_SN - RS 2010 - príloha 49 - celkový počet zamestnancov" xfId="77"/>
    <cellStyle name="normálne_Ke1_48" xfId="27"/>
    <cellStyle name="normálne_PD1_48" xfId="47"/>
    <cellStyle name="normálne_PD1_48 2" xfId="56"/>
    <cellStyle name="normálne_RS 2010 - prílohy 32-48" xfId="64"/>
    <cellStyle name="normálne_SNV23-28" xfId="58"/>
    <cellStyle name="normálne_tabulky-23-28" xfId="57"/>
    <cellStyle name="normální_05-rs-2004-prilohy-1-15" xfId="45"/>
    <cellStyle name="normální_HBU_16_05" xfId="28"/>
    <cellStyle name="normální_HBU_17_05" xfId="49"/>
    <cellStyle name="normální_HBU_18_05" xfId="51"/>
    <cellStyle name="normální_HBU_19_05" xfId="52"/>
    <cellStyle name="normální_HBU_20_05" xfId="53"/>
    <cellStyle name="normální_HBU_21-05" xfId="54"/>
    <cellStyle name="normální_HBU_22-05" xfId="55"/>
    <cellStyle name="normální_HBU_26-05" xfId="60"/>
    <cellStyle name="normální_HBU_27-05" xfId="61"/>
    <cellStyle name="normální_HBU_28-05" xfId="62"/>
    <cellStyle name="normální_HBU_33-05HBZS-PD" xfId="66"/>
    <cellStyle name="normální_HBU_34-05HBZS-MA" xfId="67"/>
    <cellStyle name="normální_HBU_35-05 " xfId="68"/>
    <cellStyle name="normální_HBU_36-05" xfId="69"/>
    <cellStyle name="normální_HBU_42-05" xfId="70"/>
    <cellStyle name="normální_HBU_43-05" xfId="71"/>
    <cellStyle name="normální_HBU_45 " xfId="72"/>
    <cellStyle name="normální_HBU_46 " xfId="73"/>
    <cellStyle name="normální_Ročná správa 2005 - tabuľka 25Nupr" xfId="59"/>
    <cellStyle name="Percentá 2" xfId="65"/>
    <cellStyle name="Propojená buňka" xfId="29"/>
    <cellStyle name="Správně" xfId="30"/>
    <cellStyle name="Text upozornění" xfId="31"/>
    <cellStyle name="Vysvětlující text" xfId="32"/>
    <cellStyle name="Zvýraznění 1" xfId="33"/>
    <cellStyle name="Zvýraznění 2" xfId="34"/>
    <cellStyle name="Zvýraznění 3" xfId="35"/>
    <cellStyle name="Zvýraznění 4" xfId="36"/>
    <cellStyle name="Zvýraznění 5" xfId="37"/>
    <cellStyle name="Zvýraznění 6" xfId="38"/>
  </cellStyles>
  <dxfs count="8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externalLink" Target="externalLinks/externalLink8.xml"/><Relationship Id="rId84" Type="http://schemas.openxmlformats.org/officeDocument/2006/relationships/externalLink" Target="externalLinks/externalLink16.xml"/><Relationship Id="rId89" Type="http://schemas.openxmlformats.org/officeDocument/2006/relationships/externalLink" Target="externalLinks/externalLink21.xml"/><Relationship Id="rId97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3.xml"/><Relationship Id="rId92" Type="http://schemas.openxmlformats.org/officeDocument/2006/relationships/externalLink" Target="externalLinks/externalLink2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externalLink" Target="externalLinks/externalLink6.xml"/><Relationship Id="rId79" Type="http://schemas.openxmlformats.org/officeDocument/2006/relationships/externalLink" Target="externalLinks/externalLink11.xml"/><Relationship Id="rId87" Type="http://schemas.openxmlformats.org/officeDocument/2006/relationships/externalLink" Target="externalLinks/externalLink1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externalLink" Target="externalLinks/externalLink14.xml"/><Relationship Id="rId90" Type="http://schemas.openxmlformats.org/officeDocument/2006/relationships/externalLink" Target="externalLinks/externalLink22.xml"/><Relationship Id="rId95" Type="http://schemas.openxmlformats.org/officeDocument/2006/relationships/externalLink" Target="externalLinks/externalLink27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externalLink" Target="externalLinks/externalLink1.xml"/><Relationship Id="rId77" Type="http://schemas.openxmlformats.org/officeDocument/2006/relationships/externalLink" Target="externalLinks/externalLink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externalLink" Target="externalLinks/externalLink4.xml"/><Relationship Id="rId80" Type="http://schemas.openxmlformats.org/officeDocument/2006/relationships/externalLink" Target="externalLinks/externalLink12.xml"/><Relationship Id="rId85" Type="http://schemas.openxmlformats.org/officeDocument/2006/relationships/externalLink" Target="externalLinks/externalLink17.xml"/><Relationship Id="rId93" Type="http://schemas.openxmlformats.org/officeDocument/2006/relationships/externalLink" Target="externalLinks/externalLink25.xml"/><Relationship Id="rId9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externalLink" Target="externalLinks/externalLink2.xml"/><Relationship Id="rId75" Type="http://schemas.openxmlformats.org/officeDocument/2006/relationships/externalLink" Target="externalLinks/externalLink7.xml"/><Relationship Id="rId83" Type="http://schemas.openxmlformats.org/officeDocument/2006/relationships/externalLink" Target="externalLinks/externalLink15.xml"/><Relationship Id="rId88" Type="http://schemas.openxmlformats.org/officeDocument/2006/relationships/externalLink" Target="externalLinks/externalLink20.xml"/><Relationship Id="rId91" Type="http://schemas.openxmlformats.org/officeDocument/2006/relationships/externalLink" Target="externalLinks/externalLink23.xml"/><Relationship Id="rId9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externalLink" Target="externalLinks/externalLink5.xml"/><Relationship Id="rId78" Type="http://schemas.openxmlformats.org/officeDocument/2006/relationships/externalLink" Target="externalLinks/externalLink10.xml"/><Relationship Id="rId81" Type="http://schemas.openxmlformats.org/officeDocument/2006/relationships/externalLink" Target="externalLinks/externalLink13.xml"/><Relationship Id="rId86" Type="http://schemas.openxmlformats.org/officeDocument/2006/relationships/externalLink" Target="externalLinks/externalLink18.xml"/><Relationship Id="rId94" Type="http://schemas.openxmlformats.org/officeDocument/2006/relationships/externalLink" Target="externalLinks/externalLink26.xml"/><Relationship Id="rId9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486400" y="2752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876800" y="2752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4876800" y="2752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4876800" y="2752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4876800" y="2752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4876800" y="2752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8" name="Line 1"/>
        <xdr:cNvSpPr>
          <a:spLocks noChangeShapeType="1"/>
        </xdr:cNvSpPr>
      </xdr:nvSpPr>
      <xdr:spPr bwMode="auto">
        <a:xfrm>
          <a:off x="5486400" y="2752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9" name="Line 2"/>
        <xdr:cNvSpPr>
          <a:spLocks noChangeShapeType="1"/>
        </xdr:cNvSpPr>
      </xdr:nvSpPr>
      <xdr:spPr bwMode="auto">
        <a:xfrm>
          <a:off x="4876800" y="2752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10" name="Line 3"/>
        <xdr:cNvSpPr>
          <a:spLocks noChangeShapeType="1"/>
        </xdr:cNvSpPr>
      </xdr:nvSpPr>
      <xdr:spPr bwMode="auto">
        <a:xfrm>
          <a:off x="4876800" y="2752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11" name="Line 4"/>
        <xdr:cNvSpPr>
          <a:spLocks noChangeShapeType="1"/>
        </xdr:cNvSpPr>
      </xdr:nvSpPr>
      <xdr:spPr bwMode="auto">
        <a:xfrm>
          <a:off x="4876800" y="2752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4876800" y="2752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13" name="Line 6"/>
        <xdr:cNvSpPr>
          <a:spLocks noChangeShapeType="1"/>
        </xdr:cNvSpPr>
      </xdr:nvSpPr>
      <xdr:spPr bwMode="auto">
        <a:xfrm>
          <a:off x="4876800" y="2752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14" name="Line 1"/>
        <xdr:cNvSpPr>
          <a:spLocks noChangeShapeType="1"/>
        </xdr:cNvSpPr>
      </xdr:nvSpPr>
      <xdr:spPr bwMode="auto">
        <a:xfrm>
          <a:off x="4876800" y="2752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15" name="Line 1"/>
        <xdr:cNvSpPr>
          <a:spLocks noChangeShapeType="1"/>
        </xdr:cNvSpPr>
      </xdr:nvSpPr>
      <xdr:spPr bwMode="auto">
        <a:xfrm>
          <a:off x="4876800" y="2752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6" name="Line 1"/>
        <xdr:cNvSpPr>
          <a:spLocks noChangeShapeType="1"/>
        </xdr:cNvSpPr>
      </xdr:nvSpPr>
      <xdr:spPr bwMode="auto">
        <a:xfrm>
          <a:off x="5486400" y="2752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17" name="Line 2"/>
        <xdr:cNvSpPr>
          <a:spLocks noChangeShapeType="1"/>
        </xdr:cNvSpPr>
      </xdr:nvSpPr>
      <xdr:spPr bwMode="auto">
        <a:xfrm>
          <a:off x="4876800" y="2752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18" name="Line 3"/>
        <xdr:cNvSpPr>
          <a:spLocks noChangeShapeType="1"/>
        </xdr:cNvSpPr>
      </xdr:nvSpPr>
      <xdr:spPr bwMode="auto">
        <a:xfrm>
          <a:off x="4876800" y="2752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19" name="Line 4"/>
        <xdr:cNvSpPr>
          <a:spLocks noChangeShapeType="1"/>
        </xdr:cNvSpPr>
      </xdr:nvSpPr>
      <xdr:spPr bwMode="auto">
        <a:xfrm>
          <a:off x="4876800" y="2752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20" name="Line 5"/>
        <xdr:cNvSpPr>
          <a:spLocks noChangeShapeType="1"/>
        </xdr:cNvSpPr>
      </xdr:nvSpPr>
      <xdr:spPr bwMode="auto">
        <a:xfrm>
          <a:off x="4876800" y="2752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21" name="Line 6"/>
        <xdr:cNvSpPr>
          <a:spLocks noChangeShapeType="1"/>
        </xdr:cNvSpPr>
      </xdr:nvSpPr>
      <xdr:spPr bwMode="auto">
        <a:xfrm>
          <a:off x="4876800" y="2752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22" name="Line 1"/>
        <xdr:cNvSpPr>
          <a:spLocks noChangeShapeType="1"/>
        </xdr:cNvSpPr>
      </xdr:nvSpPr>
      <xdr:spPr bwMode="auto">
        <a:xfrm>
          <a:off x="5486400" y="2752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23" name="Line 2"/>
        <xdr:cNvSpPr>
          <a:spLocks noChangeShapeType="1"/>
        </xdr:cNvSpPr>
      </xdr:nvSpPr>
      <xdr:spPr bwMode="auto">
        <a:xfrm>
          <a:off x="4876800" y="2752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24" name="Line 3"/>
        <xdr:cNvSpPr>
          <a:spLocks noChangeShapeType="1"/>
        </xdr:cNvSpPr>
      </xdr:nvSpPr>
      <xdr:spPr bwMode="auto">
        <a:xfrm>
          <a:off x="4876800" y="2752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25" name="Line 4"/>
        <xdr:cNvSpPr>
          <a:spLocks noChangeShapeType="1"/>
        </xdr:cNvSpPr>
      </xdr:nvSpPr>
      <xdr:spPr bwMode="auto">
        <a:xfrm>
          <a:off x="4876800" y="2752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26" name="Line 5"/>
        <xdr:cNvSpPr>
          <a:spLocks noChangeShapeType="1"/>
        </xdr:cNvSpPr>
      </xdr:nvSpPr>
      <xdr:spPr bwMode="auto">
        <a:xfrm>
          <a:off x="4876800" y="2752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27" name="Line 6"/>
        <xdr:cNvSpPr>
          <a:spLocks noChangeShapeType="1"/>
        </xdr:cNvSpPr>
      </xdr:nvSpPr>
      <xdr:spPr bwMode="auto">
        <a:xfrm>
          <a:off x="4876800" y="2752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28" name="Line 1"/>
        <xdr:cNvSpPr>
          <a:spLocks noChangeShapeType="1"/>
        </xdr:cNvSpPr>
      </xdr:nvSpPr>
      <xdr:spPr bwMode="auto">
        <a:xfrm>
          <a:off x="4876800" y="2752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29" name="Line 1"/>
        <xdr:cNvSpPr>
          <a:spLocks noChangeShapeType="1"/>
        </xdr:cNvSpPr>
      </xdr:nvSpPr>
      <xdr:spPr bwMode="auto">
        <a:xfrm>
          <a:off x="4876800" y="2752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30" name="Line 1"/>
        <xdr:cNvSpPr>
          <a:spLocks noChangeShapeType="1"/>
        </xdr:cNvSpPr>
      </xdr:nvSpPr>
      <xdr:spPr bwMode="auto">
        <a:xfrm>
          <a:off x="4876800" y="2752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31" name="Line 1"/>
        <xdr:cNvSpPr>
          <a:spLocks noChangeShapeType="1"/>
        </xdr:cNvSpPr>
      </xdr:nvSpPr>
      <xdr:spPr bwMode="auto">
        <a:xfrm>
          <a:off x="4876800" y="2752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32" name="Line 1"/>
        <xdr:cNvSpPr>
          <a:spLocks noChangeShapeType="1"/>
        </xdr:cNvSpPr>
      </xdr:nvSpPr>
      <xdr:spPr bwMode="auto">
        <a:xfrm>
          <a:off x="4876800" y="2752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33" name="Line 1"/>
        <xdr:cNvSpPr>
          <a:spLocks noChangeShapeType="1"/>
        </xdr:cNvSpPr>
      </xdr:nvSpPr>
      <xdr:spPr bwMode="auto">
        <a:xfrm>
          <a:off x="4876800" y="2752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4" name="Line 1"/>
        <xdr:cNvSpPr>
          <a:spLocks noChangeShapeType="1"/>
        </xdr:cNvSpPr>
      </xdr:nvSpPr>
      <xdr:spPr bwMode="auto">
        <a:xfrm>
          <a:off x="5486400" y="2752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35" name="Line 2"/>
        <xdr:cNvSpPr>
          <a:spLocks noChangeShapeType="1"/>
        </xdr:cNvSpPr>
      </xdr:nvSpPr>
      <xdr:spPr bwMode="auto">
        <a:xfrm>
          <a:off x="4876800" y="2752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36" name="Line 3"/>
        <xdr:cNvSpPr>
          <a:spLocks noChangeShapeType="1"/>
        </xdr:cNvSpPr>
      </xdr:nvSpPr>
      <xdr:spPr bwMode="auto">
        <a:xfrm>
          <a:off x="4876800" y="2752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37" name="Line 4"/>
        <xdr:cNvSpPr>
          <a:spLocks noChangeShapeType="1"/>
        </xdr:cNvSpPr>
      </xdr:nvSpPr>
      <xdr:spPr bwMode="auto">
        <a:xfrm>
          <a:off x="4876800" y="2752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38" name="Line 5"/>
        <xdr:cNvSpPr>
          <a:spLocks noChangeShapeType="1"/>
        </xdr:cNvSpPr>
      </xdr:nvSpPr>
      <xdr:spPr bwMode="auto">
        <a:xfrm>
          <a:off x="4876800" y="2752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39" name="Line 6"/>
        <xdr:cNvSpPr>
          <a:spLocks noChangeShapeType="1"/>
        </xdr:cNvSpPr>
      </xdr:nvSpPr>
      <xdr:spPr bwMode="auto">
        <a:xfrm>
          <a:off x="4876800" y="2752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0" name="Line 1"/>
        <xdr:cNvSpPr>
          <a:spLocks noChangeShapeType="1"/>
        </xdr:cNvSpPr>
      </xdr:nvSpPr>
      <xdr:spPr bwMode="auto">
        <a:xfrm>
          <a:off x="5486400" y="2752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41" name="Line 2"/>
        <xdr:cNvSpPr>
          <a:spLocks noChangeShapeType="1"/>
        </xdr:cNvSpPr>
      </xdr:nvSpPr>
      <xdr:spPr bwMode="auto">
        <a:xfrm>
          <a:off x="4876800" y="2752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42" name="Line 3"/>
        <xdr:cNvSpPr>
          <a:spLocks noChangeShapeType="1"/>
        </xdr:cNvSpPr>
      </xdr:nvSpPr>
      <xdr:spPr bwMode="auto">
        <a:xfrm>
          <a:off x="4876800" y="2752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43" name="Line 4"/>
        <xdr:cNvSpPr>
          <a:spLocks noChangeShapeType="1"/>
        </xdr:cNvSpPr>
      </xdr:nvSpPr>
      <xdr:spPr bwMode="auto">
        <a:xfrm>
          <a:off x="4876800" y="2752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44" name="Line 5"/>
        <xdr:cNvSpPr>
          <a:spLocks noChangeShapeType="1"/>
        </xdr:cNvSpPr>
      </xdr:nvSpPr>
      <xdr:spPr bwMode="auto">
        <a:xfrm>
          <a:off x="4876800" y="2752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45" name="Line 6"/>
        <xdr:cNvSpPr>
          <a:spLocks noChangeShapeType="1"/>
        </xdr:cNvSpPr>
      </xdr:nvSpPr>
      <xdr:spPr bwMode="auto">
        <a:xfrm>
          <a:off x="4876800" y="2752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46" name="Line 1"/>
        <xdr:cNvSpPr>
          <a:spLocks noChangeShapeType="1"/>
        </xdr:cNvSpPr>
      </xdr:nvSpPr>
      <xdr:spPr bwMode="auto">
        <a:xfrm>
          <a:off x="4876800" y="2752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47" name="Line 1"/>
        <xdr:cNvSpPr>
          <a:spLocks noChangeShapeType="1"/>
        </xdr:cNvSpPr>
      </xdr:nvSpPr>
      <xdr:spPr bwMode="auto">
        <a:xfrm>
          <a:off x="4876800" y="2752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8" name="Line 1"/>
        <xdr:cNvSpPr>
          <a:spLocks noChangeShapeType="1"/>
        </xdr:cNvSpPr>
      </xdr:nvSpPr>
      <xdr:spPr bwMode="auto">
        <a:xfrm>
          <a:off x="5486400" y="2752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49" name="Line 2"/>
        <xdr:cNvSpPr>
          <a:spLocks noChangeShapeType="1"/>
        </xdr:cNvSpPr>
      </xdr:nvSpPr>
      <xdr:spPr bwMode="auto">
        <a:xfrm>
          <a:off x="4876800" y="2752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50" name="Line 3"/>
        <xdr:cNvSpPr>
          <a:spLocks noChangeShapeType="1"/>
        </xdr:cNvSpPr>
      </xdr:nvSpPr>
      <xdr:spPr bwMode="auto">
        <a:xfrm>
          <a:off x="4876800" y="2752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51" name="Line 4"/>
        <xdr:cNvSpPr>
          <a:spLocks noChangeShapeType="1"/>
        </xdr:cNvSpPr>
      </xdr:nvSpPr>
      <xdr:spPr bwMode="auto">
        <a:xfrm>
          <a:off x="4876800" y="2752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52" name="Line 5"/>
        <xdr:cNvSpPr>
          <a:spLocks noChangeShapeType="1"/>
        </xdr:cNvSpPr>
      </xdr:nvSpPr>
      <xdr:spPr bwMode="auto">
        <a:xfrm>
          <a:off x="4876800" y="2752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53" name="Line 6"/>
        <xdr:cNvSpPr>
          <a:spLocks noChangeShapeType="1"/>
        </xdr:cNvSpPr>
      </xdr:nvSpPr>
      <xdr:spPr bwMode="auto">
        <a:xfrm>
          <a:off x="4876800" y="2752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4" name="Line 1"/>
        <xdr:cNvSpPr>
          <a:spLocks noChangeShapeType="1"/>
        </xdr:cNvSpPr>
      </xdr:nvSpPr>
      <xdr:spPr bwMode="auto">
        <a:xfrm>
          <a:off x="5486400" y="2752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55" name="Line 2"/>
        <xdr:cNvSpPr>
          <a:spLocks noChangeShapeType="1"/>
        </xdr:cNvSpPr>
      </xdr:nvSpPr>
      <xdr:spPr bwMode="auto">
        <a:xfrm>
          <a:off x="4876800" y="2752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56" name="Line 3"/>
        <xdr:cNvSpPr>
          <a:spLocks noChangeShapeType="1"/>
        </xdr:cNvSpPr>
      </xdr:nvSpPr>
      <xdr:spPr bwMode="auto">
        <a:xfrm>
          <a:off x="4876800" y="2752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57" name="Line 4"/>
        <xdr:cNvSpPr>
          <a:spLocks noChangeShapeType="1"/>
        </xdr:cNvSpPr>
      </xdr:nvSpPr>
      <xdr:spPr bwMode="auto">
        <a:xfrm>
          <a:off x="4876800" y="2752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58" name="Line 5"/>
        <xdr:cNvSpPr>
          <a:spLocks noChangeShapeType="1"/>
        </xdr:cNvSpPr>
      </xdr:nvSpPr>
      <xdr:spPr bwMode="auto">
        <a:xfrm>
          <a:off x="4876800" y="2752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59" name="Line 6"/>
        <xdr:cNvSpPr>
          <a:spLocks noChangeShapeType="1"/>
        </xdr:cNvSpPr>
      </xdr:nvSpPr>
      <xdr:spPr bwMode="auto">
        <a:xfrm>
          <a:off x="4876800" y="2752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60" name="Line 1"/>
        <xdr:cNvSpPr>
          <a:spLocks noChangeShapeType="1"/>
        </xdr:cNvSpPr>
      </xdr:nvSpPr>
      <xdr:spPr bwMode="auto">
        <a:xfrm>
          <a:off x="4876800" y="2752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61" name="Line 1"/>
        <xdr:cNvSpPr>
          <a:spLocks noChangeShapeType="1"/>
        </xdr:cNvSpPr>
      </xdr:nvSpPr>
      <xdr:spPr bwMode="auto">
        <a:xfrm>
          <a:off x="4876800" y="2752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62" name="Line 1"/>
        <xdr:cNvSpPr>
          <a:spLocks noChangeShapeType="1"/>
        </xdr:cNvSpPr>
      </xdr:nvSpPr>
      <xdr:spPr bwMode="auto">
        <a:xfrm>
          <a:off x="4876800" y="2752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63" name="Line 1"/>
        <xdr:cNvSpPr>
          <a:spLocks noChangeShapeType="1"/>
        </xdr:cNvSpPr>
      </xdr:nvSpPr>
      <xdr:spPr bwMode="auto">
        <a:xfrm>
          <a:off x="4876800" y="2752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64" name="Line 1"/>
        <xdr:cNvSpPr>
          <a:spLocks noChangeShapeType="1"/>
        </xdr:cNvSpPr>
      </xdr:nvSpPr>
      <xdr:spPr bwMode="auto">
        <a:xfrm>
          <a:off x="4876800" y="2752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65" name="Line 1"/>
        <xdr:cNvSpPr>
          <a:spLocks noChangeShapeType="1"/>
        </xdr:cNvSpPr>
      </xdr:nvSpPr>
      <xdr:spPr bwMode="auto">
        <a:xfrm>
          <a:off x="4876800" y="2752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HBU/OB%20HB&#218;/Tejbus/2016/SPIS%200182-%20131%20-%20Spr&#225;va%20o%20&#269;innosti%20za%20rok%202015/Podklady/BA/BA%20-%20Pr&#237;lohy%2032-48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HBU/OB%20HB&#218;/Tejbus/2016/SPIS%200182-%20131%20-%20Spr&#225;va%20o%20&#269;innosti%20za%20rok%202015/Podklady/KE/KE%20-%20Prilohy%2028-3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HBU/OB%20HB&#218;/Tejbus/2016/SPIS%200182-%20131%20-%20Spr&#225;va%20o%20&#269;innosti%20za%20rok%202015/Podklady/PD/PD%20-%20Prilohy%2028-3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HBU/OB%20HB&#218;/Tejbus/2016/SPIS%200182-%20131%20-%20Spr&#225;va%20o%20&#269;innosti%20za%20rok%202015/Podklady/SN/SN%20-%20Prilohy%2028-3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HBU/OB%20HB&#218;/Tejbus/2016/SPIS%200182-%20131%20-%20Spr&#225;va%20o%20&#269;innosti%20za%20rok%202015/Podklady/BA/BA%20-%20Prilohy%2021-27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HBU/OB%20HB&#218;/Tejbus/2016/SPIS%200182-%20131%20-%20Spr&#225;va%20o%20&#269;innosti%20za%20rok%202015/Podklady/BB/BB%20-%20Prilohy%2021-27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HBU/OB%20HB&#218;/Tejbus/2016/SPIS%200182-%20131%20-%20Spr&#225;va%20o%20&#269;innosti%20za%20rok%202015/Podklady/KE/KE%20-%20Prilohy%2021-27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HBU/OB%20HB&#218;/Tejbus/2016/SPIS%200182-%20131%20-%20Spr&#225;va%20o%20&#269;innosti%20za%20rok%202015/Podklady/PD/PD%20-%20Prilohy%2021-27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HBU/OB%20HB&#218;/Tejbus/2016/SPIS%200182-%20131%20-%20Spr&#225;va%20o%20&#269;innosti%20za%20rok%202015/Podklady/SN/SN%20-%20Prilohy%2021-27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HBU/OB%20HB&#218;/Tejbus/2016/SPIS%200182-%20131%20-%20Spr&#225;va%20o%20&#269;innosti%20za%20rok%202015/Podklady/BA/BA%20-%20Prilohy%201-16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HBU/OB%20HB&#218;/Tejbus/2016/SPIS%200182-%20131%20-%20Spr&#225;va%20o%20&#269;innosti%20za%20rok%202015/Podklady/BB/BB%20-%20Prilohy%201-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HBU/OB%20HB&#218;/Tejbus/2016/SPIS%200182-%20131%20-%20Spr&#225;va%20o%20&#269;innosti%20za%20rok%202015/Podklady/BB/BB%20-%20Pr&#237;lohy%2032-48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HBU/OB%20HB&#218;/Tejbus/2016/SPIS%200182-%20131%20-%20Spr&#225;va%20o%20&#269;innosti%20za%20rok%202015/Podklady/KE/KE%20-%20Prilohy%201-16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HBU/OB%20HB&#218;/Tejbus/2016/SPIS%200182-%20131%20-%20Spr&#225;va%20o%20&#269;innosti%20za%20rok%202015/Podklady/PD/PD%20-%20Prilohy%201-16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HBU/OB%20HB&#218;/Tejbus/2016/SPIS%200182-%20131%20-%20Spr&#225;va%20o%20&#269;innosti%20za%20rok%202015/Podklady/SN/SN%20-%20Prilohy%201-16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HBU/OB%20HB&#218;/Tejbus/2016/SPIS%200182-%20131%20-%20Spr&#225;va%20o%20&#269;innosti%20za%20rok%202015/Podklady/BA/BA%20-%20Prilohy%201-16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HBU/OB%20HB&#218;/Tejbus/2016/SPIS%200182-%20131%20-%20Spr&#225;va%20o%20&#269;innosti%20za%20rok%202015/Podklady/BB/BB%20-%20Prilohy%201-16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HBU/OB%20HB&#218;/Tejbus/2016/SPIS%200182-%20131%20-%20Spr&#225;va%20o%20&#269;innosti%20za%20rok%202015/Podklady/KE/KE%20-%20Prilohy%201-16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HBU/OB%20HB&#218;/Tejbus/2016/SPIS%200182-%20131%20-%20Spr&#225;va%20o%20&#269;innosti%20za%20rok%202015/Podklady/PD/PD%20-%20Prilohy%201-16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HBU/OB%20HB&#218;/Tejbus/2016/SPIS%200182-%20131%20-%20Spr&#225;va%20o%20&#269;innosti%20za%20rok%202015/Podklady/SN/SN%20-%20Prilohy%201-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HBU/OB%20HB&#218;/Tejbus/2016/SPIS%200182-%20131%20-%20Spr&#225;va%20o%20&#269;innosti%20za%20rok%202015/Podklady/KE/KE%20-%20Pr&#237;lohy%2032-4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HBU/OB%20HB&#218;/Tejbus/2016/SPIS%200182-%20131%20-%20Spr&#225;va%20o%20&#269;innosti%20za%20rok%202015/Podklady/PD/PD%20-%20Pr&#237;lohy%2032-4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HBU/OB%20HB&#218;/Tejbus/2016/SPIS%200182-%20131%20-%20Spr&#225;va%20o%20&#269;innosti%20za%20rok%202015/Podklady/SN/SN%20-%20Pr&#237;lohy%2032-4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HBU/OB%20HB&#218;/Tejbus/2016/SPIS%200182-%20131%20-%20Spr&#225;va%20o%20&#269;innosti%20za%20rok%202015/Podklady/HB&#218;/HB&#218;%20-%20Tabu&#318;ka%204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HBU\OB%20HB&#218;\Tejbus\2016\SPIS%200182-%20131%20-%20Spr&#225;va%20o%20&#269;innosti%20za%20rok%202015\Podklady\PD\PD%20-%20Pr&#237;lohy%2032-48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HBU/OB%20HB&#218;/Tejbus/2016/SPIS%200182-%20131%20-%20Spr&#225;va%20o%20&#269;innosti%20za%20rok%202015/Podklady/BA/BA%20-%20Prilohy%2028-3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HBU/OB%20HB&#218;/Tejbus/2016/SPIS%200182-%20131%20-%20Spr&#225;va%20o%20&#269;innosti%20za%20rok%202015/Podklady/BB/BB%20-%20Prilohy%2028-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Ú 32"/>
      <sheetName val="HBÚ 33"/>
      <sheetName val="HBÚ 34"/>
      <sheetName val="HBÚ 35"/>
      <sheetName val="HBÚ 36"/>
      <sheetName val="HBÚ 37"/>
      <sheetName val="HBÚ 38-39"/>
      <sheetName val="HBÚ 40"/>
      <sheetName val="HBÚ 41"/>
      <sheetName val="HBÚ 42"/>
      <sheetName val="HBÚ 43"/>
      <sheetName val="HBÚ 44"/>
      <sheetName val="HBÚ 45"/>
      <sheetName val="HBÚ 46"/>
      <sheetName val="HBÚ 47-I-II-III"/>
      <sheetName val="HBÚ 48-I-II"/>
    </sheetNames>
    <sheetDataSet>
      <sheetData sheetId="0">
        <row r="5">
          <cell r="B5">
            <v>0</v>
          </cell>
        </row>
      </sheetData>
      <sheetData sheetId="1"/>
      <sheetData sheetId="2"/>
      <sheetData sheetId="3"/>
      <sheetData sheetId="4"/>
      <sheetData sheetId="5"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</sheetData>
      <sheetData sheetId="6">
        <row r="6">
          <cell r="N6">
            <v>2</v>
          </cell>
        </row>
        <row r="7">
          <cell r="N7">
            <v>0</v>
          </cell>
        </row>
        <row r="8">
          <cell r="N8">
            <v>0</v>
          </cell>
        </row>
        <row r="9">
          <cell r="N9">
            <v>2</v>
          </cell>
        </row>
        <row r="10">
          <cell r="N10">
            <v>0</v>
          </cell>
        </row>
        <row r="11">
          <cell r="N11">
            <v>2</v>
          </cell>
        </row>
        <row r="12">
          <cell r="N12">
            <v>2</v>
          </cell>
        </row>
        <row r="13">
          <cell r="N13">
            <v>0</v>
          </cell>
        </row>
        <row r="14">
          <cell r="N14">
            <v>0</v>
          </cell>
        </row>
        <row r="15">
          <cell r="N15">
            <v>0</v>
          </cell>
        </row>
      </sheetData>
      <sheetData sheetId="7"/>
      <sheetData sheetId="8"/>
      <sheetData sheetId="9"/>
      <sheetData sheetId="10">
        <row r="9">
          <cell r="B9">
            <v>0</v>
          </cell>
        </row>
      </sheetData>
      <sheetData sheetId="11"/>
      <sheetData sheetId="12">
        <row r="6">
          <cell r="B6">
            <v>5</v>
          </cell>
          <cell r="C6">
            <v>0</v>
          </cell>
          <cell r="D6">
            <v>0</v>
          </cell>
          <cell r="E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C7">
            <v>0</v>
          </cell>
          <cell r="D7">
            <v>0</v>
          </cell>
          <cell r="E7">
            <v>0</v>
          </cell>
        </row>
        <row r="8">
          <cell r="C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</sheetData>
      <sheetData sheetId="13">
        <row r="6">
          <cell r="B6">
            <v>835057.7</v>
          </cell>
        </row>
      </sheetData>
      <sheetData sheetId="14"/>
      <sheetData sheetId="1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Ú 28"/>
      <sheetName val="HBÚ 29-I-II"/>
      <sheetName val="HBÚ 30"/>
      <sheetName val="HBÚ 31-I"/>
      <sheetName val="HBÚ 31-II"/>
    </sheetNames>
    <sheetDataSet>
      <sheetData sheetId="0" refreshError="1"/>
      <sheetData sheetId="1" refreshError="1">
        <row r="13">
          <cell r="C13">
            <v>0</v>
          </cell>
          <cell r="D13">
            <v>0</v>
          </cell>
        </row>
        <row r="18">
          <cell r="D18">
            <v>0</v>
          </cell>
          <cell r="E18">
            <v>0</v>
          </cell>
          <cell r="G18">
            <v>0</v>
          </cell>
        </row>
        <row r="23">
          <cell r="D23">
            <v>0</v>
          </cell>
          <cell r="E23">
            <v>0</v>
          </cell>
          <cell r="G23">
            <v>0</v>
          </cell>
        </row>
        <row r="28">
          <cell r="D28">
            <v>0</v>
          </cell>
          <cell r="E28">
            <v>0</v>
          </cell>
          <cell r="G28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G33">
            <v>0</v>
          </cell>
        </row>
        <row r="38">
          <cell r="E38">
            <v>0</v>
          </cell>
          <cell r="G38">
            <v>0</v>
          </cell>
        </row>
        <row r="43">
          <cell r="D43">
            <v>0</v>
          </cell>
          <cell r="E43">
            <v>0</v>
          </cell>
          <cell r="G43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G61">
            <v>0</v>
          </cell>
        </row>
        <row r="66">
          <cell r="D66">
            <v>0</v>
          </cell>
          <cell r="E66">
            <v>0</v>
          </cell>
          <cell r="G66">
            <v>0</v>
          </cell>
        </row>
        <row r="71">
          <cell r="D71">
            <v>0</v>
          </cell>
          <cell r="E71">
            <v>0</v>
          </cell>
          <cell r="G71">
            <v>0</v>
          </cell>
        </row>
        <row r="81">
          <cell r="D81">
            <v>0</v>
          </cell>
          <cell r="G81">
            <v>0</v>
          </cell>
        </row>
      </sheetData>
      <sheetData sheetId="2" refreshError="1">
        <row r="11">
          <cell r="D11">
            <v>0</v>
          </cell>
          <cell r="E11">
            <v>0</v>
          </cell>
          <cell r="F11">
            <v>0</v>
          </cell>
          <cell r="H11">
            <v>0</v>
          </cell>
        </row>
        <row r="16">
          <cell r="E16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H21">
            <v>0</v>
          </cell>
        </row>
        <row r="26">
          <cell r="E26">
            <v>0</v>
          </cell>
          <cell r="F26">
            <v>0</v>
          </cell>
          <cell r="H26">
            <v>0</v>
          </cell>
        </row>
        <row r="31">
          <cell r="E31">
            <v>0</v>
          </cell>
          <cell r="F31">
            <v>0</v>
          </cell>
        </row>
        <row r="36">
          <cell r="E36">
            <v>0</v>
          </cell>
          <cell r="F36">
            <v>0</v>
          </cell>
        </row>
        <row r="46">
          <cell r="E46">
            <v>0</v>
          </cell>
          <cell r="H46">
            <v>0</v>
          </cell>
        </row>
      </sheetData>
      <sheetData sheetId="3" refreshError="1">
        <row r="6">
          <cell r="G6">
            <v>0</v>
          </cell>
          <cell r="L6">
            <v>0</v>
          </cell>
          <cell r="Q6">
            <v>0</v>
          </cell>
        </row>
        <row r="7">
          <cell r="G7">
            <v>0</v>
          </cell>
          <cell r="L7">
            <v>0</v>
          </cell>
          <cell r="Q7">
            <v>0</v>
          </cell>
        </row>
        <row r="8">
          <cell r="G8">
            <v>0</v>
          </cell>
          <cell r="L8">
            <v>0</v>
          </cell>
          <cell r="Q8">
            <v>0</v>
          </cell>
        </row>
        <row r="9">
          <cell r="G9">
            <v>1</v>
          </cell>
          <cell r="L9">
            <v>0</v>
          </cell>
          <cell r="Q9">
            <v>0</v>
          </cell>
        </row>
        <row r="10">
          <cell r="G10">
            <v>1</v>
          </cell>
          <cell r="L10">
            <v>0</v>
          </cell>
          <cell r="Q10">
            <v>0</v>
          </cell>
        </row>
        <row r="11">
          <cell r="G11">
            <v>2</v>
          </cell>
          <cell r="L11">
            <v>0</v>
          </cell>
          <cell r="Q11">
            <v>0</v>
          </cell>
        </row>
        <row r="12">
          <cell r="G12">
            <v>0</v>
          </cell>
          <cell r="L12">
            <v>0</v>
          </cell>
          <cell r="Q12">
            <v>0</v>
          </cell>
        </row>
        <row r="13">
          <cell r="G13">
            <v>0</v>
          </cell>
          <cell r="L13">
            <v>0</v>
          </cell>
          <cell r="Q13">
            <v>0</v>
          </cell>
        </row>
        <row r="14">
          <cell r="G14">
            <v>0</v>
          </cell>
          <cell r="L14">
            <v>0</v>
          </cell>
          <cell r="Q14">
            <v>0</v>
          </cell>
        </row>
        <row r="15">
          <cell r="G15">
            <v>0</v>
          </cell>
          <cell r="L15">
            <v>0</v>
          </cell>
          <cell r="Q15">
            <v>0</v>
          </cell>
        </row>
        <row r="16">
          <cell r="G16">
            <v>0</v>
          </cell>
          <cell r="L16">
            <v>0</v>
          </cell>
          <cell r="Q16">
            <v>0</v>
          </cell>
        </row>
      </sheetData>
      <sheetData sheetId="4" refreshError="1">
        <row r="6">
          <cell r="H6">
            <v>0</v>
          </cell>
          <cell r="M6">
            <v>0</v>
          </cell>
          <cell r="R6">
            <v>0</v>
          </cell>
        </row>
        <row r="7">
          <cell r="H7">
            <v>0</v>
          </cell>
          <cell r="M7">
            <v>0</v>
          </cell>
          <cell r="R7">
            <v>0</v>
          </cell>
        </row>
        <row r="8">
          <cell r="H8">
            <v>0</v>
          </cell>
          <cell r="M8">
            <v>0</v>
          </cell>
          <cell r="R8">
            <v>0</v>
          </cell>
        </row>
        <row r="9">
          <cell r="H9">
            <v>1</v>
          </cell>
          <cell r="M9">
            <v>0</v>
          </cell>
          <cell r="R9">
            <v>0</v>
          </cell>
        </row>
        <row r="10">
          <cell r="H10">
            <v>0</v>
          </cell>
          <cell r="M10">
            <v>0</v>
          </cell>
          <cell r="R10">
            <v>0</v>
          </cell>
        </row>
        <row r="11">
          <cell r="H11">
            <v>0</v>
          </cell>
          <cell r="M11">
            <v>0</v>
          </cell>
          <cell r="R11">
            <v>0</v>
          </cell>
        </row>
        <row r="12">
          <cell r="H12">
            <v>0</v>
          </cell>
          <cell r="M12">
            <v>0</v>
          </cell>
          <cell r="R12">
            <v>0</v>
          </cell>
        </row>
        <row r="13">
          <cell r="H13">
            <v>0</v>
          </cell>
          <cell r="M13">
            <v>0</v>
          </cell>
          <cell r="R13">
            <v>0</v>
          </cell>
        </row>
        <row r="14">
          <cell r="H14">
            <v>0</v>
          </cell>
          <cell r="M14">
            <v>0</v>
          </cell>
          <cell r="R14">
            <v>0</v>
          </cell>
        </row>
        <row r="15">
          <cell r="H15">
            <v>0</v>
          </cell>
          <cell r="M15">
            <v>0</v>
          </cell>
          <cell r="R15">
            <v>0</v>
          </cell>
        </row>
        <row r="16">
          <cell r="H16">
            <v>0</v>
          </cell>
          <cell r="M16">
            <v>0</v>
          </cell>
          <cell r="R16">
            <v>0</v>
          </cell>
        </row>
        <row r="17">
          <cell r="H17">
            <v>2</v>
          </cell>
          <cell r="M17">
            <v>0</v>
          </cell>
          <cell r="R17">
            <v>0</v>
          </cell>
        </row>
        <row r="18">
          <cell r="H18">
            <v>0</v>
          </cell>
          <cell r="M18">
            <v>0</v>
          </cell>
          <cell r="R18">
            <v>0</v>
          </cell>
        </row>
        <row r="19">
          <cell r="H19">
            <v>1</v>
          </cell>
          <cell r="M19">
            <v>0</v>
          </cell>
          <cell r="R19">
            <v>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Ú 28"/>
      <sheetName val="HBÚ 29-I-II"/>
      <sheetName val="HBÚ 30"/>
      <sheetName val="HBÚ 31-I"/>
      <sheetName val="HBÚ 31-II"/>
    </sheetNames>
    <sheetDataSet>
      <sheetData sheetId="0" refreshError="1"/>
      <sheetData sheetId="1" refreshError="1">
        <row r="13">
          <cell r="C13">
            <v>120</v>
          </cell>
          <cell r="D13">
            <v>0</v>
          </cell>
        </row>
        <row r="18">
          <cell r="D18">
            <v>0</v>
          </cell>
          <cell r="E18">
            <v>0</v>
          </cell>
          <cell r="G18">
            <v>0</v>
          </cell>
        </row>
        <row r="23">
          <cell r="D23">
            <v>0</v>
          </cell>
          <cell r="E23">
            <v>0</v>
          </cell>
          <cell r="G23">
            <v>0</v>
          </cell>
        </row>
        <row r="28">
          <cell r="D28">
            <v>0</v>
          </cell>
          <cell r="E28">
            <v>0</v>
          </cell>
          <cell r="G28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G33">
            <v>0</v>
          </cell>
        </row>
        <row r="38">
          <cell r="E38">
            <v>0</v>
          </cell>
          <cell r="G38">
            <v>0</v>
          </cell>
        </row>
        <row r="43">
          <cell r="D43">
            <v>0</v>
          </cell>
          <cell r="E43">
            <v>0</v>
          </cell>
          <cell r="G43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G61">
            <v>0</v>
          </cell>
        </row>
        <row r="66">
          <cell r="D66">
            <v>0</v>
          </cell>
          <cell r="E66">
            <v>0</v>
          </cell>
          <cell r="G66">
            <v>0</v>
          </cell>
        </row>
        <row r="71">
          <cell r="D71">
            <v>0</v>
          </cell>
          <cell r="E71">
            <v>0</v>
          </cell>
          <cell r="G71">
            <v>0</v>
          </cell>
        </row>
        <row r="81">
          <cell r="D81">
            <v>0</v>
          </cell>
          <cell r="G81">
            <v>0</v>
          </cell>
        </row>
      </sheetData>
      <sheetData sheetId="2" refreshError="1">
        <row r="11">
          <cell r="D11">
            <v>7</v>
          </cell>
          <cell r="E11">
            <v>0</v>
          </cell>
          <cell r="F11">
            <v>0</v>
          </cell>
          <cell r="H11">
            <v>0</v>
          </cell>
        </row>
        <row r="16">
          <cell r="E16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H21">
            <v>0</v>
          </cell>
        </row>
        <row r="26">
          <cell r="E26">
            <v>0</v>
          </cell>
          <cell r="F26">
            <v>0</v>
          </cell>
          <cell r="H26">
            <v>0</v>
          </cell>
        </row>
        <row r="31">
          <cell r="E31">
            <v>0</v>
          </cell>
          <cell r="F31">
            <v>0</v>
          </cell>
        </row>
        <row r="36">
          <cell r="E36">
            <v>0</v>
          </cell>
          <cell r="F36">
            <v>0</v>
          </cell>
        </row>
        <row r="46">
          <cell r="E46">
            <v>0</v>
          </cell>
          <cell r="H46">
            <v>0</v>
          </cell>
        </row>
      </sheetData>
      <sheetData sheetId="3" refreshError="1">
        <row r="6">
          <cell r="G6">
            <v>4</v>
          </cell>
          <cell r="L6">
            <v>0</v>
          </cell>
          <cell r="Q6">
            <v>0</v>
          </cell>
        </row>
        <row r="7">
          <cell r="G7">
            <v>5</v>
          </cell>
          <cell r="L7">
            <v>0</v>
          </cell>
          <cell r="Q7">
            <v>1</v>
          </cell>
        </row>
        <row r="8">
          <cell r="G8">
            <v>9</v>
          </cell>
          <cell r="L8">
            <v>1</v>
          </cell>
          <cell r="Q8">
            <v>0</v>
          </cell>
        </row>
        <row r="9">
          <cell r="G9">
            <v>33</v>
          </cell>
          <cell r="L9">
            <v>0</v>
          </cell>
          <cell r="Q9">
            <v>0</v>
          </cell>
        </row>
        <row r="10">
          <cell r="G10">
            <v>86</v>
          </cell>
          <cell r="L10">
            <v>0</v>
          </cell>
          <cell r="Q10">
            <v>0</v>
          </cell>
        </row>
        <row r="11">
          <cell r="G11">
            <v>6</v>
          </cell>
          <cell r="L11">
            <v>0</v>
          </cell>
          <cell r="Q11">
            <v>0</v>
          </cell>
        </row>
        <row r="12">
          <cell r="G12">
            <v>2</v>
          </cell>
          <cell r="L12">
            <v>0</v>
          </cell>
          <cell r="Q12">
            <v>0</v>
          </cell>
        </row>
        <row r="13">
          <cell r="G13">
            <v>1</v>
          </cell>
          <cell r="L13">
            <v>0</v>
          </cell>
          <cell r="Q13">
            <v>0</v>
          </cell>
        </row>
        <row r="14">
          <cell r="G14">
            <v>1</v>
          </cell>
          <cell r="L14">
            <v>0</v>
          </cell>
          <cell r="Q14">
            <v>1</v>
          </cell>
        </row>
        <row r="15">
          <cell r="G15">
            <v>1</v>
          </cell>
          <cell r="L15">
            <v>0</v>
          </cell>
          <cell r="Q15">
            <v>1</v>
          </cell>
        </row>
        <row r="16">
          <cell r="G16">
            <v>3</v>
          </cell>
          <cell r="L16">
            <v>0</v>
          </cell>
          <cell r="Q16">
            <v>0</v>
          </cell>
        </row>
      </sheetData>
      <sheetData sheetId="4" refreshError="1">
        <row r="6">
          <cell r="H6">
            <v>6</v>
          </cell>
          <cell r="M6">
            <v>1</v>
          </cell>
          <cell r="R6">
            <v>0</v>
          </cell>
        </row>
        <row r="7">
          <cell r="H7">
            <v>0</v>
          </cell>
          <cell r="M7">
            <v>0</v>
          </cell>
          <cell r="R7">
            <v>0</v>
          </cell>
        </row>
        <row r="8">
          <cell r="H8">
            <v>0</v>
          </cell>
          <cell r="M8">
            <v>0</v>
          </cell>
          <cell r="R8">
            <v>0</v>
          </cell>
        </row>
        <row r="9">
          <cell r="H9">
            <v>0</v>
          </cell>
          <cell r="M9">
            <v>0</v>
          </cell>
          <cell r="R9">
            <v>0</v>
          </cell>
        </row>
        <row r="10">
          <cell r="H10">
            <v>0</v>
          </cell>
          <cell r="M10">
            <v>0</v>
          </cell>
          <cell r="R10">
            <v>0</v>
          </cell>
        </row>
        <row r="11">
          <cell r="H11">
            <v>0</v>
          </cell>
          <cell r="M11">
            <v>0</v>
          </cell>
          <cell r="R11">
            <v>0</v>
          </cell>
        </row>
        <row r="12">
          <cell r="H12">
            <v>0</v>
          </cell>
          <cell r="M12">
            <v>0</v>
          </cell>
          <cell r="R12">
            <v>0</v>
          </cell>
        </row>
        <row r="13">
          <cell r="H13">
            <v>63</v>
          </cell>
          <cell r="M13">
            <v>0</v>
          </cell>
          <cell r="R13">
            <v>1</v>
          </cell>
        </row>
        <row r="14">
          <cell r="H14">
            <v>0</v>
          </cell>
          <cell r="M14">
            <v>0</v>
          </cell>
          <cell r="R14">
            <v>0</v>
          </cell>
        </row>
        <row r="15">
          <cell r="H15">
            <v>2</v>
          </cell>
          <cell r="M15">
            <v>0</v>
          </cell>
          <cell r="R15">
            <v>0</v>
          </cell>
        </row>
        <row r="16">
          <cell r="H16">
            <v>0</v>
          </cell>
          <cell r="M16">
            <v>0</v>
          </cell>
          <cell r="R16">
            <v>0</v>
          </cell>
        </row>
        <row r="17">
          <cell r="H17">
            <v>78</v>
          </cell>
          <cell r="M17">
            <v>0</v>
          </cell>
          <cell r="R17">
            <v>1</v>
          </cell>
        </row>
        <row r="18">
          <cell r="H18">
            <v>0</v>
          </cell>
          <cell r="M18">
            <v>0</v>
          </cell>
          <cell r="R18">
            <v>1</v>
          </cell>
        </row>
        <row r="19">
          <cell r="H19">
            <v>2</v>
          </cell>
          <cell r="M19">
            <v>0</v>
          </cell>
          <cell r="R19">
            <v>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Ú 28"/>
      <sheetName val="HBÚ 29-I-II"/>
      <sheetName val="HBÚ 30"/>
      <sheetName val="HBÚ 31-I"/>
      <sheetName val="HBÚ 31-II"/>
    </sheetNames>
    <sheetDataSet>
      <sheetData sheetId="0" refreshError="1"/>
      <sheetData sheetId="1" refreshError="1">
        <row r="13">
          <cell r="C13">
            <v>0</v>
          </cell>
          <cell r="D13">
            <v>0</v>
          </cell>
        </row>
        <row r="18">
          <cell r="D18">
            <v>0</v>
          </cell>
          <cell r="E18">
            <v>0</v>
          </cell>
          <cell r="G18">
            <v>0</v>
          </cell>
        </row>
        <row r="23">
          <cell r="D23">
            <v>0</v>
          </cell>
          <cell r="E23">
            <v>0</v>
          </cell>
          <cell r="G23">
            <v>0</v>
          </cell>
        </row>
        <row r="28">
          <cell r="D28">
            <v>0</v>
          </cell>
          <cell r="E28">
            <v>0</v>
          </cell>
          <cell r="G28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G33">
            <v>0</v>
          </cell>
        </row>
        <row r="38">
          <cell r="E38">
            <v>0</v>
          </cell>
          <cell r="G38">
            <v>0</v>
          </cell>
        </row>
        <row r="43">
          <cell r="D43">
            <v>0</v>
          </cell>
          <cell r="E43">
            <v>0</v>
          </cell>
          <cell r="G43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G61">
            <v>0</v>
          </cell>
        </row>
        <row r="66">
          <cell r="D66">
            <v>0</v>
          </cell>
          <cell r="E66">
            <v>0</v>
          </cell>
          <cell r="G66">
            <v>0</v>
          </cell>
        </row>
        <row r="71">
          <cell r="D71">
            <v>0</v>
          </cell>
          <cell r="E71">
            <v>0</v>
          </cell>
          <cell r="G71">
            <v>0</v>
          </cell>
        </row>
        <row r="81">
          <cell r="D81">
            <v>0</v>
          </cell>
          <cell r="G81">
            <v>0</v>
          </cell>
        </row>
      </sheetData>
      <sheetData sheetId="2" refreshError="1">
        <row r="11">
          <cell r="D11">
            <v>0</v>
          </cell>
          <cell r="E11">
            <v>0</v>
          </cell>
          <cell r="F11">
            <v>0</v>
          </cell>
          <cell r="H11">
            <v>0</v>
          </cell>
        </row>
        <row r="16">
          <cell r="E16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H21">
            <v>0</v>
          </cell>
        </row>
        <row r="26">
          <cell r="E26">
            <v>0</v>
          </cell>
          <cell r="F26">
            <v>0</v>
          </cell>
          <cell r="H26">
            <v>0</v>
          </cell>
        </row>
        <row r="31">
          <cell r="E31">
            <v>0</v>
          </cell>
          <cell r="F31">
            <v>0</v>
          </cell>
        </row>
        <row r="36">
          <cell r="E36">
            <v>0</v>
          </cell>
          <cell r="F36">
            <v>0</v>
          </cell>
        </row>
        <row r="46">
          <cell r="E46">
            <v>0</v>
          </cell>
          <cell r="H46">
            <v>0</v>
          </cell>
        </row>
      </sheetData>
      <sheetData sheetId="3" refreshError="1">
        <row r="6">
          <cell r="G6">
            <v>1</v>
          </cell>
          <cell r="L6">
            <v>0</v>
          </cell>
          <cell r="Q6">
            <v>0</v>
          </cell>
        </row>
        <row r="7">
          <cell r="G7">
            <v>0</v>
          </cell>
          <cell r="L7">
            <v>0</v>
          </cell>
          <cell r="Q7">
            <v>0</v>
          </cell>
        </row>
        <row r="8">
          <cell r="G8">
            <v>2</v>
          </cell>
          <cell r="L8">
            <v>0</v>
          </cell>
          <cell r="Q8">
            <v>0</v>
          </cell>
        </row>
        <row r="9">
          <cell r="G9">
            <v>5</v>
          </cell>
          <cell r="L9">
            <v>0</v>
          </cell>
          <cell r="Q9">
            <v>0</v>
          </cell>
        </row>
        <row r="10">
          <cell r="G10">
            <v>9</v>
          </cell>
          <cell r="L10">
            <v>0</v>
          </cell>
          <cell r="Q10">
            <v>0</v>
          </cell>
        </row>
        <row r="11">
          <cell r="G11">
            <v>2</v>
          </cell>
          <cell r="L11">
            <v>0</v>
          </cell>
          <cell r="Q11">
            <v>0</v>
          </cell>
        </row>
        <row r="12">
          <cell r="G12">
            <v>1</v>
          </cell>
          <cell r="L12">
            <v>0</v>
          </cell>
          <cell r="Q12">
            <v>0</v>
          </cell>
        </row>
        <row r="13">
          <cell r="G13">
            <v>0</v>
          </cell>
          <cell r="L13">
            <v>0</v>
          </cell>
          <cell r="Q13">
            <v>0</v>
          </cell>
        </row>
        <row r="14">
          <cell r="G14">
            <v>0</v>
          </cell>
          <cell r="L14">
            <v>0</v>
          </cell>
          <cell r="Q14">
            <v>0</v>
          </cell>
        </row>
        <row r="15">
          <cell r="G15">
            <v>0</v>
          </cell>
          <cell r="L15">
            <v>0</v>
          </cell>
          <cell r="Q15">
            <v>0</v>
          </cell>
        </row>
        <row r="16">
          <cell r="G16">
            <v>3</v>
          </cell>
          <cell r="L16">
            <v>0</v>
          </cell>
          <cell r="Q16">
            <v>0</v>
          </cell>
        </row>
      </sheetData>
      <sheetData sheetId="4" refreshError="1">
        <row r="6">
          <cell r="H6">
            <v>6</v>
          </cell>
          <cell r="M6">
            <v>0</v>
          </cell>
          <cell r="R6">
            <v>0</v>
          </cell>
        </row>
        <row r="7">
          <cell r="H7">
            <v>0</v>
          </cell>
          <cell r="M7">
            <v>0</v>
          </cell>
          <cell r="R7">
            <v>0</v>
          </cell>
        </row>
        <row r="8">
          <cell r="H8">
            <v>1</v>
          </cell>
          <cell r="M8">
            <v>0</v>
          </cell>
          <cell r="R8">
            <v>0</v>
          </cell>
        </row>
        <row r="9">
          <cell r="H9">
            <v>5</v>
          </cell>
          <cell r="M9">
            <v>0</v>
          </cell>
          <cell r="R9">
            <v>0</v>
          </cell>
        </row>
        <row r="10">
          <cell r="H10">
            <v>0</v>
          </cell>
          <cell r="M10">
            <v>0</v>
          </cell>
          <cell r="R10">
            <v>0</v>
          </cell>
        </row>
        <row r="11">
          <cell r="H11">
            <v>0</v>
          </cell>
          <cell r="M11">
            <v>0</v>
          </cell>
          <cell r="R11">
            <v>0</v>
          </cell>
        </row>
        <row r="12">
          <cell r="H12">
            <v>1</v>
          </cell>
          <cell r="M12">
            <v>0</v>
          </cell>
          <cell r="R12">
            <v>0</v>
          </cell>
        </row>
        <row r="13">
          <cell r="H13">
            <v>3</v>
          </cell>
          <cell r="M13">
            <v>0</v>
          </cell>
          <cell r="R13">
            <v>0</v>
          </cell>
        </row>
        <row r="14">
          <cell r="H14">
            <v>0</v>
          </cell>
          <cell r="M14">
            <v>0</v>
          </cell>
          <cell r="R14">
            <v>0</v>
          </cell>
        </row>
        <row r="15">
          <cell r="H15">
            <v>0</v>
          </cell>
          <cell r="M15">
            <v>0</v>
          </cell>
          <cell r="R15">
            <v>0</v>
          </cell>
        </row>
        <row r="16">
          <cell r="H16">
            <v>0</v>
          </cell>
          <cell r="M16">
            <v>0</v>
          </cell>
          <cell r="R16">
            <v>0</v>
          </cell>
        </row>
        <row r="17">
          <cell r="H17">
            <v>7</v>
          </cell>
          <cell r="M17">
            <v>0</v>
          </cell>
          <cell r="R17">
            <v>0</v>
          </cell>
        </row>
        <row r="18">
          <cell r="H18">
            <v>0</v>
          </cell>
          <cell r="M18">
            <v>0</v>
          </cell>
          <cell r="R18">
            <v>0</v>
          </cell>
        </row>
        <row r="19">
          <cell r="H19">
            <v>0</v>
          </cell>
          <cell r="M19">
            <v>0</v>
          </cell>
          <cell r="R19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-KE-SN 21"/>
      <sheetName val="BA 22"/>
      <sheetName val="BB 22"/>
      <sheetName val="KE 22"/>
      <sheetName val="PD 22"/>
      <sheetName val="SNV 22"/>
      <sheetName val="HBÚ 23"/>
      <sheetName val="HBÚ 24-I"/>
      <sheetName val="HBÚ 24-II"/>
      <sheetName val="HBÚ 25-I"/>
      <sheetName val="HBÚ 25-II"/>
      <sheetName val="HBÚ 26"/>
      <sheetName val="HBÚ 27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C8">
            <v>1</v>
          </cell>
          <cell r="E8">
            <v>0</v>
          </cell>
        </row>
        <row r="9">
          <cell r="E9">
            <v>0</v>
          </cell>
        </row>
        <row r="10">
          <cell r="E10">
            <v>0</v>
          </cell>
        </row>
      </sheetData>
      <sheetData sheetId="7">
        <row r="6">
          <cell r="B6">
            <v>253</v>
          </cell>
        </row>
      </sheetData>
      <sheetData sheetId="8">
        <row r="4">
          <cell r="F4">
            <v>0</v>
          </cell>
        </row>
      </sheetData>
      <sheetData sheetId="9">
        <row r="5">
          <cell r="D5">
            <v>1</v>
          </cell>
        </row>
      </sheetData>
      <sheetData sheetId="10"/>
      <sheetData sheetId="11">
        <row r="6">
          <cell r="B6">
            <v>27</v>
          </cell>
        </row>
      </sheetData>
      <sheetData sheetId="12">
        <row r="4">
          <cell r="C4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-KE-SN 21"/>
      <sheetName val="BA 22"/>
      <sheetName val="BB 22"/>
      <sheetName val="KE 22"/>
      <sheetName val="PD 22"/>
      <sheetName val="SNV 22"/>
      <sheetName val="HBÚ 23"/>
      <sheetName val="HBÚ 24-I"/>
      <sheetName val="HBÚ 24-II"/>
      <sheetName val="HBÚ 25-I"/>
      <sheetName val="HBÚ 25-II"/>
      <sheetName val="HBÚ 26"/>
      <sheetName val="HBÚ 27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C8">
            <v>1</v>
          </cell>
          <cell r="E8">
            <v>0</v>
          </cell>
        </row>
        <row r="9">
          <cell r="E9">
            <v>0</v>
          </cell>
        </row>
        <row r="10">
          <cell r="E10">
            <v>0</v>
          </cell>
        </row>
      </sheetData>
      <sheetData sheetId="7">
        <row r="7">
          <cell r="B7">
            <v>176</v>
          </cell>
        </row>
      </sheetData>
      <sheetData sheetId="8">
        <row r="4">
          <cell r="G4">
            <v>0</v>
          </cell>
        </row>
      </sheetData>
      <sheetData sheetId="9">
        <row r="5">
          <cell r="D5">
            <v>0</v>
          </cell>
        </row>
      </sheetData>
      <sheetData sheetId="10"/>
      <sheetData sheetId="11">
        <row r="5">
          <cell r="B5">
            <v>8</v>
          </cell>
        </row>
      </sheetData>
      <sheetData sheetId="12">
        <row r="4">
          <cell r="C4">
            <v>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-KE-SN 21"/>
      <sheetName val="BA 22"/>
      <sheetName val="BB 22"/>
      <sheetName val="KE 22"/>
      <sheetName val="PD 22"/>
      <sheetName val="SNV 22"/>
      <sheetName val="HBÚ 23"/>
      <sheetName val="HBÚ 24-I"/>
      <sheetName val="HBÚ 24-II"/>
      <sheetName val="HBÚ 25-I"/>
      <sheetName val="HBÚ 25-II"/>
      <sheetName val="HBÚ 26"/>
      <sheetName val="HBÚ 27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C8">
            <v>0</v>
          </cell>
          <cell r="E8">
            <v>0</v>
          </cell>
        </row>
        <row r="9">
          <cell r="E9">
            <v>0</v>
          </cell>
        </row>
        <row r="10">
          <cell r="E10">
            <v>0</v>
          </cell>
        </row>
      </sheetData>
      <sheetData sheetId="7">
        <row r="8">
          <cell r="B8">
            <v>0</v>
          </cell>
        </row>
      </sheetData>
      <sheetData sheetId="8">
        <row r="4">
          <cell r="H4">
            <v>4</v>
          </cell>
        </row>
      </sheetData>
      <sheetData sheetId="9">
        <row r="5">
          <cell r="D5">
            <v>0</v>
          </cell>
        </row>
      </sheetData>
      <sheetData sheetId="10"/>
      <sheetData sheetId="11">
        <row r="7">
          <cell r="B7">
            <v>0</v>
          </cell>
        </row>
      </sheetData>
      <sheetData sheetId="12">
        <row r="4">
          <cell r="C4">
            <v>0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-KE-SN 21"/>
      <sheetName val="BA 22"/>
      <sheetName val="BB 22"/>
      <sheetName val="KE 22"/>
      <sheetName val="PD 22"/>
      <sheetName val="SNV 22"/>
      <sheetName val="HBÚ 23"/>
      <sheetName val="HBÚ 24-I"/>
      <sheetName val="HBÚ 24-II"/>
      <sheetName val="HBÚ 25-I"/>
      <sheetName val="HBÚ 25-II"/>
      <sheetName val="HBÚ 26"/>
      <sheetName val="HBÚ 27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C8">
            <v>3</v>
          </cell>
          <cell r="E8">
            <v>0</v>
          </cell>
        </row>
        <row r="9">
          <cell r="E9">
            <v>0</v>
          </cell>
        </row>
        <row r="10">
          <cell r="E10">
            <v>0</v>
          </cell>
        </row>
      </sheetData>
      <sheetData sheetId="7">
        <row r="9">
          <cell r="B9">
            <v>794</v>
          </cell>
        </row>
      </sheetData>
      <sheetData sheetId="8">
        <row r="4">
          <cell r="I4">
            <v>0</v>
          </cell>
        </row>
      </sheetData>
      <sheetData sheetId="9">
        <row r="5">
          <cell r="D5">
            <v>140</v>
          </cell>
        </row>
      </sheetData>
      <sheetData sheetId="10"/>
      <sheetData sheetId="11">
        <row r="8">
          <cell r="B8">
            <v>107</v>
          </cell>
        </row>
      </sheetData>
      <sheetData sheetId="12">
        <row r="4">
          <cell r="C4">
            <v>0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-KE-SN 21"/>
      <sheetName val="BA 22"/>
      <sheetName val="BB 22"/>
      <sheetName val="KE 22"/>
      <sheetName val="PD 22"/>
      <sheetName val="SNV 22"/>
      <sheetName val="HBÚ 23"/>
      <sheetName val="HBÚ 24-I"/>
      <sheetName val="HBÚ 24-II"/>
      <sheetName val="HBÚ 25-I"/>
      <sheetName val="HBÚ 25-II"/>
      <sheetName val="HBÚ 26"/>
      <sheetName val="HBÚ 27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C8">
            <v>0</v>
          </cell>
          <cell r="E8">
            <v>0</v>
          </cell>
        </row>
        <row r="9">
          <cell r="E9">
            <v>0</v>
          </cell>
        </row>
        <row r="10">
          <cell r="E10">
            <v>0</v>
          </cell>
        </row>
      </sheetData>
      <sheetData sheetId="7">
        <row r="10">
          <cell r="B10">
            <v>1</v>
          </cell>
        </row>
      </sheetData>
      <sheetData sheetId="8">
        <row r="4">
          <cell r="J4">
            <v>0</v>
          </cell>
        </row>
      </sheetData>
      <sheetData sheetId="9">
        <row r="5">
          <cell r="D5">
            <v>0</v>
          </cell>
        </row>
      </sheetData>
      <sheetData sheetId="10"/>
      <sheetData sheetId="11">
        <row r="9">
          <cell r="B9">
            <v>0</v>
          </cell>
        </row>
      </sheetData>
      <sheetData sheetId="12">
        <row r="4">
          <cell r="C4">
            <v>0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Ú 1-I"/>
      <sheetName val="HBÚ 1-II"/>
      <sheetName val="HBÚ 2"/>
      <sheetName val="HBÚ 3"/>
      <sheetName val="HBÚ 4"/>
      <sheetName val="HBÚ 5-6"/>
      <sheetName val="HBÚ 7"/>
      <sheetName val="HBÚ 8-9"/>
      <sheetName val="HBÚ 10"/>
      <sheetName val="HBÚ 11"/>
      <sheetName val="HBÚ 12 -13"/>
      <sheetName val="HBÚ 14-15"/>
      <sheetName val="BA 16"/>
      <sheetName val="BB 16"/>
      <sheetName val="KE 16"/>
      <sheetName val="PD 16"/>
      <sheetName val="SNV 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">
          <cell r="F6">
            <v>0</v>
          </cell>
          <cell r="K6">
            <v>9586</v>
          </cell>
          <cell r="P6">
            <v>1126</v>
          </cell>
        </row>
        <row r="7">
          <cell r="K7">
            <v>0</v>
          </cell>
          <cell r="P7">
            <v>0</v>
          </cell>
        </row>
        <row r="16">
          <cell r="F16">
            <v>49411.296999999999</v>
          </cell>
        </row>
        <row r="17">
          <cell r="F17">
            <v>4968.45</v>
          </cell>
        </row>
        <row r="19">
          <cell r="F19">
            <v>0</v>
          </cell>
        </row>
      </sheetData>
      <sheetData sheetId="6" refreshError="1">
        <row r="4">
          <cell r="G4">
            <v>1847006</v>
          </cell>
        </row>
        <row r="5">
          <cell r="G5">
            <v>120.94</v>
          </cell>
        </row>
        <row r="7">
          <cell r="G7">
            <v>20800</v>
          </cell>
        </row>
        <row r="8">
          <cell r="G8">
            <v>146.06</v>
          </cell>
        </row>
        <row r="9">
          <cell r="G9">
            <v>31730</v>
          </cell>
        </row>
        <row r="10">
          <cell r="G10">
            <v>163.19</v>
          </cell>
        </row>
      </sheetData>
      <sheetData sheetId="7" refreshError="1">
        <row r="5">
          <cell r="F5">
            <v>169</v>
          </cell>
          <cell r="K5">
            <v>38</v>
          </cell>
          <cell r="P5">
            <v>48</v>
          </cell>
        </row>
        <row r="6">
          <cell r="F6">
            <v>0</v>
          </cell>
          <cell r="K6">
            <v>0</v>
          </cell>
          <cell r="P6">
            <v>0</v>
          </cell>
        </row>
        <row r="7">
          <cell r="F7">
            <v>0</v>
          </cell>
          <cell r="K7">
            <v>0</v>
          </cell>
          <cell r="P7">
            <v>0</v>
          </cell>
        </row>
        <row r="8">
          <cell r="F8">
            <v>0</v>
          </cell>
          <cell r="K8">
            <v>0</v>
          </cell>
          <cell r="P8">
            <v>0</v>
          </cell>
        </row>
        <row r="20">
          <cell r="F20">
            <v>77</v>
          </cell>
        </row>
      </sheetData>
      <sheetData sheetId="8" refreshError="1"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</sheetData>
      <sheetData sheetId="9" refreshError="1">
        <row r="6">
          <cell r="F6">
            <v>0</v>
          </cell>
          <cell r="K6">
            <v>0</v>
          </cell>
        </row>
        <row r="7">
          <cell r="F7">
            <v>0</v>
          </cell>
          <cell r="K7">
            <v>0</v>
          </cell>
        </row>
        <row r="8">
          <cell r="F8">
            <v>0</v>
          </cell>
          <cell r="K8">
            <v>0</v>
          </cell>
        </row>
      </sheetData>
      <sheetData sheetId="10" refreshError="1">
        <row r="5">
          <cell r="F5">
            <v>0</v>
          </cell>
          <cell r="K5">
            <v>0</v>
          </cell>
        </row>
        <row r="6">
          <cell r="F6">
            <v>0</v>
          </cell>
          <cell r="K6">
            <v>0</v>
          </cell>
        </row>
        <row r="7">
          <cell r="F7">
            <v>0</v>
          </cell>
          <cell r="K7">
            <v>0</v>
          </cell>
        </row>
        <row r="15">
          <cell r="F15">
            <v>0</v>
          </cell>
          <cell r="K15">
            <v>0</v>
          </cell>
        </row>
        <row r="16">
          <cell r="F16">
            <v>0</v>
          </cell>
          <cell r="K16">
            <v>0</v>
          </cell>
        </row>
        <row r="17">
          <cell r="F17">
            <v>0</v>
          </cell>
          <cell r="K17">
            <v>0</v>
          </cell>
        </row>
        <row r="18">
          <cell r="F18">
            <v>0</v>
          </cell>
          <cell r="K18">
            <v>0</v>
          </cell>
        </row>
      </sheetData>
      <sheetData sheetId="11" refreshError="1">
        <row r="5">
          <cell r="F5">
            <v>0</v>
          </cell>
          <cell r="K5">
            <v>0</v>
          </cell>
        </row>
        <row r="6">
          <cell r="F6">
            <v>0</v>
          </cell>
          <cell r="K6">
            <v>0</v>
          </cell>
        </row>
        <row r="14">
          <cell r="F14">
            <v>0</v>
          </cell>
          <cell r="K14">
            <v>0</v>
          </cell>
        </row>
        <row r="15">
          <cell r="F15">
            <v>0</v>
          </cell>
          <cell r="K15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Ú 1-I"/>
      <sheetName val="HBÚ 1-II"/>
      <sheetName val="HBÚ 2"/>
      <sheetName val="HBÚ 3"/>
      <sheetName val="HBÚ 4"/>
      <sheetName val="HBÚ 5-6"/>
      <sheetName val="HBÚ 7"/>
      <sheetName val="HBÚ 8-9"/>
      <sheetName val="HBÚ 10"/>
      <sheetName val="HBÚ 11"/>
      <sheetName val="HBÚ 12 -13"/>
      <sheetName val="HBÚ 14-15"/>
      <sheetName val="BA 16"/>
      <sheetName val="BB 16"/>
      <sheetName val="KE 16"/>
      <sheetName val="PD 16"/>
      <sheetName val="SNV 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">
          <cell r="F6">
            <v>0</v>
          </cell>
          <cell r="K6">
            <v>0</v>
          </cell>
          <cell r="P6">
            <v>0</v>
          </cell>
        </row>
        <row r="7">
          <cell r="K7">
            <v>0</v>
          </cell>
          <cell r="P7">
            <v>0</v>
          </cell>
        </row>
        <row r="16">
          <cell r="F16">
            <v>0</v>
          </cell>
        </row>
        <row r="17">
          <cell r="F17">
            <v>0</v>
          </cell>
        </row>
        <row r="19">
          <cell r="F19">
            <v>0</v>
          </cell>
        </row>
      </sheetData>
      <sheetData sheetId="6" refreshError="1">
        <row r="4">
          <cell r="G4">
            <v>0</v>
          </cell>
        </row>
        <row r="5">
          <cell r="G5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</sheetData>
      <sheetData sheetId="7" refreshError="1">
        <row r="5">
          <cell r="F5">
            <v>0</v>
          </cell>
          <cell r="K5">
            <v>0</v>
          </cell>
          <cell r="P5">
            <v>0</v>
          </cell>
        </row>
        <row r="6">
          <cell r="F6">
            <v>0</v>
          </cell>
          <cell r="K6">
            <v>0</v>
          </cell>
          <cell r="P6">
            <v>0</v>
          </cell>
        </row>
        <row r="7">
          <cell r="F7">
            <v>0</v>
          </cell>
          <cell r="K7">
            <v>0</v>
          </cell>
          <cell r="P7">
            <v>0</v>
          </cell>
        </row>
        <row r="8">
          <cell r="F8">
            <v>0</v>
          </cell>
          <cell r="K8">
            <v>0</v>
          </cell>
          <cell r="P8">
            <v>0</v>
          </cell>
        </row>
        <row r="20">
          <cell r="F20">
            <v>0</v>
          </cell>
        </row>
      </sheetData>
      <sheetData sheetId="8" refreshError="1">
        <row r="5">
          <cell r="G5">
            <v>0</v>
          </cell>
        </row>
        <row r="6">
          <cell r="G6">
            <v>0</v>
          </cell>
        </row>
        <row r="7">
          <cell r="G7">
            <v>43.186</v>
          </cell>
        </row>
        <row r="13">
          <cell r="G13">
            <v>1280</v>
          </cell>
        </row>
        <row r="14">
          <cell r="G14">
            <v>57.8</v>
          </cell>
        </row>
        <row r="15">
          <cell r="G15">
            <v>603.4</v>
          </cell>
        </row>
        <row r="16">
          <cell r="G16">
            <v>531.5</v>
          </cell>
        </row>
        <row r="17">
          <cell r="G17">
            <v>225.5</v>
          </cell>
        </row>
        <row r="18">
          <cell r="G18">
            <v>189.9</v>
          </cell>
        </row>
      </sheetData>
      <sheetData sheetId="9" refreshError="1">
        <row r="6">
          <cell r="F6">
            <v>0</v>
          </cell>
          <cell r="K6">
            <v>0</v>
          </cell>
        </row>
        <row r="7">
          <cell r="F7">
            <v>0</v>
          </cell>
          <cell r="K7">
            <v>0</v>
          </cell>
        </row>
        <row r="8">
          <cell r="F8">
            <v>69</v>
          </cell>
          <cell r="K8">
            <v>43</v>
          </cell>
        </row>
      </sheetData>
      <sheetData sheetId="10" refreshError="1">
        <row r="5">
          <cell r="F5">
            <v>0</v>
          </cell>
          <cell r="K5">
            <v>0</v>
          </cell>
        </row>
        <row r="6">
          <cell r="F6">
            <v>0</v>
          </cell>
          <cell r="K6">
            <v>0</v>
          </cell>
        </row>
        <row r="7">
          <cell r="F7">
            <v>0</v>
          </cell>
          <cell r="K7">
            <v>0</v>
          </cell>
        </row>
        <row r="15">
          <cell r="F15">
            <v>0</v>
          </cell>
          <cell r="K15">
            <v>0</v>
          </cell>
        </row>
        <row r="16">
          <cell r="F16">
            <v>0</v>
          </cell>
          <cell r="K16">
            <v>0</v>
          </cell>
        </row>
        <row r="17">
          <cell r="F17">
            <v>0</v>
          </cell>
          <cell r="K17">
            <v>0</v>
          </cell>
        </row>
        <row r="18">
          <cell r="F18">
            <v>0</v>
          </cell>
          <cell r="K18">
            <v>0</v>
          </cell>
        </row>
      </sheetData>
      <sheetData sheetId="11" refreshError="1">
        <row r="5">
          <cell r="F5">
            <v>0</v>
          </cell>
          <cell r="K5">
            <v>0</v>
          </cell>
        </row>
        <row r="6">
          <cell r="F6">
            <v>0</v>
          </cell>
          <cell r="K6">
            <v>0</v>
          </cell>
        </row>
        <row r="14">
          <cell r="F14">
            <v>0</v>
          </cell>
          <cell r="K14">
            <v>0</v>
          </cell>
        </row>
        <row r="15">
          <cell r="F15">
            <v>0</v>
          </cell>
          <cell r="K15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Ú 32"/>
      <sheetName val="HBÚ 33"/>
      <sheetName val="HBÚ 34"/>
      <sheetName val="HBÚ 35"/>
      <sheetName val="HBÚ 36"/>
      <sheetName val="HBÚ 37"/>
      <sheetName val="HBÚ 38-39"/>
      <sheetName val="HBÚ 40"/>
      <sheetName val="HBÚ 41"/>
      <sheetName val="HBÚ 42"/>
      <sheetName val="HBÚ 43"/>
      <sheetName val="HBÚ 44"/>
      <sheetName val="HBÚ 45"/>
      <sheetName val="HBÚ 46"/>
      <sheetName val="HBÚ 47-I-II-III"/>
      <sheetName val="HBÚ 48-I-II"/>
    </sheetNames>
    <sheetDataSet>
      <sheetData sheetId="0">
        <row r="5">
          <cell r="C5">
            <v>11</v>
          </cell>
        </row>
      </sheetData>
      <sheetData sheetId="1"/>
      <sheetData sheetId="2"/>
      <sheetData sheetId="3"/>
      <sheetData sheetId="4"/>
      <sheetData sheetId="5">
        <row r="6">
          <cell r="D6">
            <v>0</v>
          </cell>
        </row>
        <row r="7">
          <cell r="D7">
            <v>0</v>
          </cell>
        </row>
        <row r="8">
          <cell r="D8">
            <v>0</v>
          </cell>
        </row>
        <row r="9">
          <cell r="D9">
            <v>0</v>
          </cell>
        </row>
        <row r="10">
          <cell r="D10">
            <v>0</v>
          </cell>
        </row>
        <row r="11">
          <cell r="D11">
            <v>0</v>
          </cell>
        </row>
        <row r="12">
          <cell r="D12">
            <v>0</v>
          </cell>
        </row>
        <row r="13">
          <cell r="D13">
            <v>0</v>
          </cell>
        </row>
        <row r="14">
          <cell r="D14">
            <v>0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0</v>
          </cell>
        </row>
      </sheetData>
      <sheetData sheetId="6">
        <row r="6">
          <cell r="S6">
            <v>1</v>
          </cell>
        </row>
        <row r="7">
          <cell r="S7">
            <v>0</v>
          </cell>
        </row>
        <row r="8">
          <cell r="S8">
            <v>0</v>
          </cell>
        </row>
        <row r="9">
          <cell r="S9">
            <v>1</v>
          </cell>
        </row>
        <row r="10">
          <cell r="S10">
            <v>0</v>
          </cell>
        </row>
        <row r="11">
          <cell r="S11">
            <v>1</v>
          </cell>
        </row>
        <row r="12">
          <cell r="S12">
            <v>1</v>
          </cell>
        </row>
        <row r="13">
          <cell r="S13">
            <v>0</v>
          </cell>
        </row>
        <row r="14">
          <cell r="S14">
            <v>0</v>
          </cell>
        </row>
        <row r="15">
          <cell r="S15">
            <v>0</v>
          </cell>
        </row>
        <row r="21">
          <cell r="N21">
            <v>0</v>
          </cell>
        </row>
        <row r="22">
          <cell r="N22">
            <v>0</v>
          </cell>
        </row>
        <row r="23">
          <cell r="N23">
            <v>0</v>
          </cell>
        </row>
        <row r="24">
          <cell r="N24">
            <v>0</v>
          </cell>
        </row>
        <row r="25">
          <cell r="N25">
            <v>2</v>
          </cell>
        </row>
        <row r="26">
          <cell r="N26">
            <v>0</v>
          </cell>
        </row>
      </sheetData>
      <sheetData sheetId="7"/>
      <sheetData sheetId="8"/>
      <sheetData sheetId="9"/>
      <sheetData sheetId="10">
        <row r="9">
          <cell r="C9">
            <v>5</v>
          </cell>
        </row>
      </sheetData>
      <sheetData sheetId="11"/>
      <sheetData sheetId="12">
        <row r="6">
          <cell r="B6">
            <v>6</v>
          </cell>
          <cell r="C6">
            <v>0</v>
          </cell>
          <cell r="D6">
            <v>0</v>
          </cell>
          <cell r="E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C7">
            <v>0</v>
          </cell>
          <cell r="D7">
            <v>0</v>
          </cell>
          <cell r="E7">
            <v>0</v>
          </cell>
        </row>
        <row r="8">
          <cell r="C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</sheetData>
      <sheetData sheetId="13">
        <row r="6">
          <cell r="B6">
            <v>646765.72499999998</v>
          </cell>
        </row>
      </sheetData>
      <sheetData sheetId="14"/>
      <sheetData sheetId="15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Ú 1-I"/>
      <sheetName val="HBÚ 1-II"/>
      <sheetName val="HBÚ 2"/>
      <sheetName val="HBÚ 3"/>
      <sheetName val="HBÚ 4"/>
      <sheetName val="HBÚ 5-6"/>
      <sheetName val="HBÚ 7"/>
      <sheetName val="HBÚ 8-9"/>
      <sheetName val="HBÚ 10"/>
      <sheetName val="HBÚ 11"/>
      <sheetName val="HBÚ 12 -13"/>
      <sheetName val="HBÚ 14-15"/>
      <sheetName val="BA 16"/>
      <sheetName val="BB 16"/>
      <sheetName val="KE 16"/>
      <sheetName val="PD 16"/>
      <sheetName val="SNV 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">
          <cell r="F6">
            <v>0</v>
          </cell>
          <cell r="K6">
            <v>0</v>
          </cell>
          <cell r="P6">
            <v>0</v>
          </cell>
        </row>
        <row r="7">
          <cell r="K7">
            <v>0</v>
          </cell>
          <cell r="P7">
            <v>1301</v>
          </cell>
        </row>
        <row r="16">
          <cell r="F16">
            <v>0</v>
          </cell>
        </row>
        <row r="17">
          <cell r="F17">
            <v>0</v>
          </cell>
        </row>
        <row r="19">
          <cell r="F19">
            <v>36215</v>
          </cell>
        </row>
      </sheetData>
      <sheetData sheetId="6" refreshError="1">
        <row r="4">
          <cell r="G4">
            <v>0</v>
          </cell>
        </row>
        <row r="5">
          <cell r="G5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</sheetData>
      <sheetData sheetId="7" refreshError="1">
        <row r="5">
          <cell r="F5">
            <v>0</v>
          </cell>
          <cell r="K5">
            <v>0</v>
          </cell>
          <cell r="P5">
            <v>0</v>
          </cell>
        </row>
        <row r="6">
          <cell r="F6">
            <v>0</v>
          </cell>
          <cell r="K6">
            <v>0</v>
          </cell>
          <cell r="P6">
            <v>0</v>
          </cell>
        </row>
        <row r="7">
          <cell r="F7">
            <v>0</v>
          </cell>
          <cell r="K7">
            <v>0</v>
          </cell>
          <cell r="P7">
            <v>0</v>
          </cell>
        </row>
        <row r="8">
          <cell r="F8">
            <v>146</v>
          </cell>
          <cell r="K8">
            <v>55</v>
          </cell>
          <cell r="P8">
            <v>55</v>
          </cell>
        </row>
        <row r="20">
          <cell r="F20">
            <v>0</v>
          </cell>
        </row>
      </sheetData>
      <sheetData sheetId="8" refreshError="1"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</sheetData>
      <sheetData sheetId="9" refreshError="1">
        <row r="6">
          <cell r="F6">
            <v>0</v>
          </cell>
          <cell r="K6">
            <v>0</v>
          </cell>
        </row>
        <row r="7">
          <cell r="F7">
            <v>0</v>
          </cell>
          <cell r="K7">
            <v>0</v>
          </cell>
        </row>
        <row r="8">
          <cell r="F8">
            <v>0</v>
          </cell>
          <cell r="K8">
            <v>0</v>
          </cell>
        </row>
      </sheetData>
      <sheetData sheetId="10" refreshError="1">
        <row r="5">
          <cell r="F5">
            <v>0</v>
          </cell>
          <cell r="K5">
            <v>0</v>
          </cell>
        </row>
        <row r="6">
          <cell r="F6">
            <v>0</v>
          </cell>
          <cell r="K6">
            <v>0</v>
          </cell>
        </row>
        <row r="7">
          <cell r="F7">
            <v>0</v>
          </cell>
          <cell r="K7">
            <v>0</v>
          </cell>
        </row>
        <row r="15">
          <cell r="F15">
            <v>6</v>
          </cell>
          <cell r="K15">
            <v>8</v>
          </cell>
        </row>
        <row r="16">
          <cell r="F16">
            <v>0</v>
          </cell>
          <cell r="K16">
            <v>0</v>
          </cell>
        </row>
        <row r="17">
          <cell r="F17">
            <v>0</v>
          </cell>
          <cell r="K17">
            <v>0</v>
          </cell>
        </row>
        <row r="18">
          <cell r="F18">
            <v>0</v>
          </cell>
          <cell r="K18">
            <v>0</v>
          </cell>
        </row>
      </sheetData>
      <sheetData sheetId="11" refreshError="1">
        <row r="5">
          <cell r="F5">
            <v>0</v>
          </cell>
          <cell r="K5">
            <v>0</v>
          </cell>
        </row>
        <row r="6">
          <cell r="F6">
            <v>0</v>
          </cell>
          <cell r="K6">
            <v>0</v>
          </cell>
        </row>
        <row r="14">
          <cell r="F14">
            <v>0</v>
          </cell>
          <cell r="K14">
            <v>0</v>
          </cell>
        </row>
        <row r="15">
          <cell r="F15">
            <v>4</v>
          </cell>
          <cell r="K15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Ú 1-I"/>
      <sheetName val="HBÚ 1-II"/>
      <sheetName val="HBÚ 2"/>
      <sheetName val="HBÚ 3"/>
      <sheetName val="HBÚ 4"/>
      <sheetName val="HBÚ 5-6"/>
      <sheetName val="HBÚ 7"/>
      <sheetName val="HBÚ 8-9"/>
      <sheetName val="HBÚ 10"/>
      <sheetName val="HBÚ 11"/>
      <sheetName val="HBÚ 12 -13"/>
      <sheetName val="HBÚ 14-15"/>
      <sheetName val="BA 16"/>
      <sheetName val="BB 16"/>
      <sheetName val="KE 16"/>
      <sheetName val="PD 16"/>
      <sheetName val="SNV 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">
          <cell r="F6">
            <v>0</v>
          </cell>
          <cell r="K6">
            <v>0</v>
          </cell>
          <cell r="P6">
            <v>0</v>
          </cell>
        </row>
        <row r="7">
          <cell r="K7">
            <v>0</v>
          </cell>
          <cell r="P7">
            <v>0</v>
          </cell>
        </row>
        <row r="16">
          <cell r="F16">
            <v>0</v>
          </cell>
        </row>
        <row r="17">
          <cell r="F17">
            <v>0</v>
          </cell>
        </row>
        <row r="19">
          <cell r="F19">
            <v>0</v>
          </cell>
        </row>
      </sheetData>
      <sheetData sheetId="6" refreshError="1">
        <row r="4">
          <cell r="G4">
            <v>0</v>
          </cell>
        </row>
        <row r="5">
          <cell r="G5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</sheetData>
      <sheetData sheetId="7" refreshError="1">
        <row r="5">
          <cell r="F5">
            <v>0</v>
          </cell>
          <cell r="K5">
            <v>0</v>
          </cell>
          <cell r="P5">
            <v>0</v>
          </cell>
        </row>
        <row r="6">
          <cell r="F6">
            <v>0</v>
          </cell>
          <cell r="K6">
            <v>0</v>
          </cell>
          <cell r="P6">
            <v>0</v>
          </cell>
        </row>
        <row r="7">
          <cell r="F7">
            <v>0</v>
          </cell>
          <cell r="K7">
            <v>0</v>
          </cell>
          <cell r="P7">
            <v>0</v>
          </cell>
        </row>
        <row r="8">
          <cell r="F8">
            <v>0</v>
          </cell>
          <cell r="K8">
            <v>0</v>
          </cell>
          <cell r="P8">
            <v>0</v>
          </cell>
        </row>
        <row r="20">
          <cell r="F20">
            <v>0</v>
          </cell>
        </row>
      </sheetData>
      <sheetData sheetId="8" refreshError="1"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</sheetData>
      <sheetData sheetId="9" refreshError="1">
        <row r="6">
          <cell r="F6">
            <v>0</v>
          </cell>
          <cell r="K6">
            <v>0</v>
          </cell>
        </row>
        <row r="7">
          <cell r="F7">
            <v>0</v>
          </cell>
          <cell r="K7">
            <v>0</v>
          </cell>
        </row>
        <row r="8">
          <cell r="F8">
            <v>0</v>
          </cell>
          <cell r="K8">
            <v>0</v>
          </cell>
        </row>
      </sheetData>
      <sheetData sheetId="10" refreshError="1">
        <row r="5">
          <cell r="F5">
            <v>0</v>
          </cell>
          <cell r="K5">
            <v>0</v>
          </cell>
        </row>
        <row r="6">
          <cell r="F6">
            <v>0</v>
          </cell>
          <cell r="K6">
            <v>0</v>
          </cell>
        </row>
        <row r="7">
          <cell r="F7">
            <v>0</v>
          </cell>
          <cell r="K7">
            <v>0</v>
          </cell>
        </row>
        <row r="15">
          <cell r="F15">
            <v>0</v>
          </cell>
          <cell r="K15">
            <v>0</v>
          </cell>
        </row>
        <row r="16">
          <cell r="F16">
            <v>0</v>
          </cell>
          <cell r="K16">
            <v>0</v>
          </cell>
        </row>
        <row r="17">
          <cell r="F17">
            <v>0</v>
          </cell>
          <cell r="K17">
            <v>0</v>
          </cell>
        </row>
        <row r="18">
          <cell r="F18">
            <v>0</v>
          </cell>
          <cell r="K18">
            <v>0</v>
          </cell>
        </row>
      </sheetData>
      <sheetData sheetId="11" refreshError="1">
        <row r="5">
          <cell r="F5">
            <v>0</v>
          </cell>
          <cell r="K5">
            <v>0</v>
          </cell>
        </row>
        <row r="6">
          <cell r="F6">
            <v>0</v>
          </cell>
          <cell r="K6">
            <v>0</v>
          </cell>
        </row>
        <row r="14">
          <cell r="F14">
            <v>0</v>
          </cell>
          <cell r="K14">
            <v>0</v>
          </cell>
        </row>
        <row r="15">
          <cell r="F15">
            <v>0</v>
          </cell>
          <cell r="K15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Ú 1-I"/>
      <sheetName val="HBÚ 1-II"/>
      <sheetName val="HBÚ 2"/>
      <sheetName val="HBÚ 3"/>
      <sheetName val="HBÚ 4"/>
      <sheetName val="HBÚ 5-6"/>
      <sheetName val="HBÚ 7"/>
      <sheetName val="HBÚ 8-9"/>
      <sheetName val="HBÚ 10"/>
      <sheetName val="HBÚ 11"/>
      <sheetName val="HBÚ 12 -13"/>
      <sheetName val="HBÚ 14-15"/>
      <sheetName val="BA 16"/>
      <sheetName val="BB 16"/>
      <sheetName val="KE 16"/>
      <sheetName val="PD 16"/>
      <sheetName val="SNV 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">
          <cell r="F6">
            <v>0</v>
          </cell>
          <cell r="K6">
            <v>0</v>
          </cell>
          <cell r="P6">
            <v>0</v>
          </cell>
        </row>
        <row r="7">
          <cell r="K7">
            <v>0</v>
          </cell>
          <cell r="P7">
            <v>0</v>
          </cell>
        </row>
        <row r="16">
          <cell r="F16">
            <v>0</v>
          </cell>
        </row>
        <row r="17">
          <cell r="F17">
            <v>0</v>
          </cell>
        </row>
        <row r="19">
          <cell r="F19">
            <v>0</v>
          </cell>
        </row>
      </sheetData>
      <sheetData sheetId="6" refreshError="1">
        <row r="4">
          <cell r="G4">
            <v>0</v>
          </cell>
        </row>
        <row r="5">
          <cell r="G5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</sheetData>
      <sheetData sheetId="7" refreshError="1">
        <row r="5">
          <cell r="F5">
            <v>0</v>
          </cell>
          <cell r="K5">
            <v>0</v>
          </cell>
          <cell r="P5">
            <v>0</v>
          </cell>
        </row>
        <row r="6">
          <cell r="F6">
            <v>0</v>
          </cell>
          <cell r="K6">
            <v>0</v>
          </cell>
          <cell r="P6">
            <v>0</v>
          </cell>
        </row>
        <row r="7">
          <cell r="F7">
            <v>0</v>
          </cell>
          <cell r="K7">
            <v>0</v>
          </cell>
          <cell r="P7">
            <v>0</v>
          </cell>
        </row>
        <row r="8">
          <cell r="F8">
            <v>0</v>
          </cell>
          <cell r="K8">
            <v>0</v>
          </cell>
          <cell r="P8">
            <v>0</v>
          </cell>
        </row>
        <row r="20">
          <cell r="F20">
            <v>0</v>
          </cell>
        </row>
      </sheetData>
      <sheetData sheetId="8" refreshError="1">
        <row r="5">
          <cell r="G5">
            <v>0.45</v>
          </cell>
        </row>
        <row r="6">
          <cell r="G6">
            <v>0</v>
          </cell>
        </row>
        <row r="7">
          <cell r="G7">
            <v>0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</sheetData>
      <sheetData sheetId="9" refreshError="1">
        <row r="6">
          <cell r="F6">
            <v>13</v>
          </cell>
          <cell r="K6">
            <v>5</v>
          </cell>
        </row>
        <row r="7">
          <cell r="F7">
            <v>0</v>
          </cell>
          <cell r="K7">
            <v>0</v>
          </cell>
        </row>
        <row r="8">
          <cell r="F8">
            <v>0</v>
          </cell>
          <cell r="K8">
            <v>0</v>
          </cell>
        </row>
      </sheetData>
      <sheetData sheetId="10" refreshError="1">
        <row r="5">
          <cell r="F5">
            <v>788.85</v>
          </cell>
          <cell r="K5">
            <v>456.36599999999999</v>
          </cell>
        </row>
        <row r="6">
          <cell r="F6">
            <v>80.915999999999997</v>
          </cell>
          <cell r="K6">
            <v>39.1</v>
          </cell>
        </row>
        <row r="7">
          <cell r="F7">
            <v>8.6359999999999992</v>
          </cell>
          <cell r="K7">
            <v>5.73</v>
          </cell>
        </row>
        <row r="15">
          <cell r="F15">
            <v>0</v>
          </cell>
          <cell r="K15">
            <v>0</v>
          </cell>
        </row>
        <row r="16">
          <cell r="F16">
            <v>99</v>
          </cell>
          <cell r="K16">
            <v>719</v>
          </cell>
        </row>
        <row r="17">
          <cell r="F17">
            <v>70</v>
          </cell>
          <cell r="K17">
            <v>38</v>
          </cell>
        </row>
        <row r="18">
          <cell r="F18">
            <v>12</v>
          </cell>
          <cell r="K18">
            <v>33</v>
          </cell>
        </row>
      </sheetData>
      <sheetData sheetId="11" refreshError="1">
        <row r="5">
          <cell r="F5">
            <v>0</v>
          </cell>
          <cell r="K5">
            <v>0</v>
          </cell>
        </row>
        <row r="6">
          <cell r="F6">
            <v>0</v>
          </cell>
          <cell r="K6">
            <v>0</v>
          </cell>
        </row>
        <row r="14">
          <cell r="F14">
            <v>0</v>
          </cell>
          <cell r="K14">
            <v>0</v>
          </cell>
        </row>
        <row r="15">
          <cell r="F15">
            <v>0</v>
          </cell>
          <cell r="K15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Ú 1-I"/>
      <sheetName val="HBÚ 1-II"/>
      <sheetName val="HBÚ 2"/>
      <sheetName val="HBÚ 3"/>
      <sheetName val="HBÚ 4"/>
      <sheetName val="HBÚ 5-6"/>
      <sheetName val="HBÚ 7"/>
      <sheetName val="HBÚ 8-9"/>
      <sheetName val="HBÚ 10"/>
      <sheetName val="HBÚ 11"/>
      <sheetName val="HBÚ 12 -13"/>
      <sheetName val="HBÚ 14-15"/>
      <sheetName val="BA 16"/>
      <sheetName val="BB 16"/>
      <sheetName val="KE 16"/>
      <sheetName val="PD 16"/>
      <sheetName val="SNV 16"/>
    </sheetNames>
    <sheetDataSet>
      <sheetData sheetId="0" refreshError="1"/>
      <sheetData sheetId="1" refreshError="1"/>
      <sheetData sheetId="2" refreshError="1"/>
      <sheetData sheetId="3" refreshError="1">
        <row r="6">
          <cell r="F6">
            <v>0</v>
          </cell>
          <cell r="K6">
            <v>0</v>
          </cell>
        </row>
        <row r="7">
          <cell r="F7">
            <v>0</v>
          </cell>
          <cell r="K7">
            <v>0</v>
          </cell>
        </row>
        <row r="8">
          <cell r="F8">
            <v>0</v>
          </cell>
          <cell r="K8">
            <v>0</v>
          </cell>
        </row>
        <row r="9">
          <cell r="F9">
            <v>0</v>
          </cell>
          <cell r="K9">
            <v>0</v>
          </cell>
        </row>
        <row r="10">
          <cell r="F10">
            <v>97.328999999999994</v>
          </cell>
          <cell r="K10">
            <v>97.328999999999994</v>
          </cell>
        </row>
      </sheetData>
      <sheetData sheetId="4" refreshError="1">
        <row r="6">
          <cell r="F6">
            <v>0</v>
          </cell>
          <cell r="K6">
            <v>0</v>
          </cell>
        </row>
        <row r="7">
          <cell r="F7">
            <v>0</v>
          </cell>
          <cell r="K7">
            <v>0</v>
          </cell>
        </row>
        <row r="8">
          <cell r="F8">
            <v>0</v>
          </cell>
          <cell r="K8">
            <v>0</v>
          </cell>
        </row>
        <row r="9">
          <cell r="F9">
            <v>0</v>
          </cell>
          <cell r="K9">
            <v>0</v>
          </cell>
        </row>
        <row r="10">
          <cell r="F10">
            <v>159</v>
          </cell>
          <cell r="K10">
            <v>81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Ú 1-I"/>
      <sheetName val="HBÚ 1-II"/>
      <sheetName val="HBÚ 2"/>
      <sheetName val="HBÚ 3"/>
      <sheetName val="HBÚ 4"/>
      <sheetName val="HBÚ 5-6"/>
      <sheetName val="HBÚ 7"/>
      <sheetName val="HBÚ 8-9"/>
      <sheetName val="HBÚ 10"/>
      <sheetName val="HBÚ 11"/>
      <sheetName val="HBÚ 12 -13"/>
      <sheetName val="HBÚ 14-15"/>
      <sheetName val="BA 16"/>
      <sheetName val="BB 16"/>
      <sheetName val="KE 16"/>
      <sheetName val="PD 16"/>
      <sheetName val="SNV 16"/>
    </sheetNames>
    <sheetDataSet>
      <sheetData sheetId="0" refreshError="1"/>
      <sheetData sheetId="1" refreshError="1"/>
      <sheetData sheetId="2" refreshError="1"/>
      <sheetData sheetId="3" refreshError="1">
        <row r="6">
          <cell r="F6">
            <v>0</v>
          </cell>
          <cell r="K6">
            <v>0</v>
          </cell>
        </row>
        <row r="7">
          <cell r="F7">
            <v>0</v>
          </cell>
          <cell r="K7">
            <v>0</v>
          </cell>
        </row>
        <row r="8">
          <cell r="F8">
            <v>0</v>
          </cell>
          <cell r="K8">
            <v>0</v>
          </cell>
        </row>
        <row r="9">
          <cell r="F9">
            <v>21.995999999999999</v>
          </cell>
          <cell r="K9">
            <v>21.995999999999999</v>
          </cell>
        </row>
        <row r="10">
          <cell r="F10">
            <v>0</v>
          </cell>
          <cell r="K10">
            <v>0</v>
          </cell>
        </row>
      </sheetData>
      <sheetData sheetId="4" refreshError="1">
        <row r="6">
          <cell r="F6">
            <v>0</v>
          </cell>
          <cell r="K6">
            <v>0</v>
          </cell>
        </row>
        <row r="7">
          <cell r="F7">
            <v>0</v>
          </cell>
          <cell r="K7">
            <v>0</v>
          </cell>
        </row>
        <row r="8">
          <cell r="F8">
            <v>0</v>
          </cell>
          <cell r="K8">
            <v>0</v>
          </cell>
        </row>
        <row r="9">
          <cell r="F9">
            <v>51</v>
          </cell>
          <cell r="K9">
            <v>23</v>
          </cell>
        </row>
        <row r="10">
          <cell r="F10">
            <v>0</v>
          </cell>
          <cell r="K10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Ú 1-I"/>
      <sheetName val="HBÚ 1-II"/>
      <sheetName val="HBÚ 2"/>
      <sheetName val="HBÚ 3"/>
      <sheetName val="HBÚ 4"/>
      <sheetName val="HBÚ 5-6"/>
      <sheetName val="HBÚ 7"/>
      <sheetName val="HBÚ 8-9"/>
      <sheetName val="HBÚ 10"/>
      <sheetName val="HBÚ 11"/>
      <sheetName val="HBÚ 12 -13"/>
      <sheetName val="HBÚ 14-15"/>
      <sheetName val="BA 16"/>
      <sheetName val="BB 16"/>
      <sheetName val="KE 16"/>
      <sheetName val="PD 16"/>
      <sheetName val="SNV 16"/>
    </sheetNames>
    <sheetDataSet>
      <sheetData sheetId="0" refreshError="1"/>
      <sheetData sheetId="1" refreshError="1"/>
      <sheetData sheetId="2" refreshError="1"/>
      <sheetData sheetId="3" refreshError="1">
        <row r="6">
          <cell r="F6">
            <v>0</v>
          </cell>
          <cell r="K6">
            <v>0</v>
          </cell>
        </row>
        <row r="7">
          <cell r="F7">
            <v>0</v>
          </cell>
          <cell r="K7">
            <v>0</v>
          </cell>
        </row>
        <row r="8">
          <cell r="F8">
            <v>0</v>
          </cell>
          <cell r="K8">
            <v>0</v>
          </cell>
        </row>
        <row r="9">
          <cell r="F9">
            <v>0</v>
          </cell>
          <cell r="K9">
            <v>0</v>
          </cell>
        </row>
        <row r="10">
          <cell r="F10">
            <v>0</v>
          </cell>
          <cell r="K10">
            <v>0</v>
          </cell>
        </row>
      </sheetData>
      <sheetData sheetId="4" refreshError="1">
        <row r="6">
          <cell r="F6">
            <v>0</v>
          </cell>
          <cell r="K6">
            <v>0</v>
          </cell>
        </row>
        <row r="7">
          <cell r="F7">
            <v>0</v>
          </cell>
          <cell r="K7">
            <v>0</v>
          </cell>
        </row>
        <row r="8">
          <cell r="F8">
            <v>0</v>
          </cell>
          <cell r="K8">
            <v>0</v>
          </cell>
        </row>
        <row r="9">
          <cell r="F9">
            <v>0</v>
          </cell>
          <cell r="K9">
            <v>0</v>
          </cell>
        </row>
        <row r="10">
          <cell r="F10">
            <v>0</v>
          </cell>
          <cell r="K10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Ú 1-I"/>
      <sheetName val="HBÚ 1-II"/>
      <sheetName val="HBÚ 2"/>
      <sheetName val="HBÚ 3"/>
      <sheetName val="HBÚ 4"/>
      <sheetName val="HBÚ 5-6"/>
      <sheetName val="HBÚ 7"/>
      <sheetName val="HBÚ 8-9"/>
      <sheetName val="HBÚ 10"/>
      <sheetName val="HBÚ 11"/>
      <sheetName val="HBÚ 12 -13"/>
      <sheetName val="HBÚ 14-15"/>
      <sheetName val="BA 16"/>
      <sheetName val="BB 16"/>
      <sheetName val="KE 16"/>
      <sheetName val="PD 16"/>
      <sheetName val="SNV 16"/>
    </sheetNames>
    <sheetDataSet>
      <sheetData sheetId="0" refreshError="1"/>
      <sheetData sheetId="1" refreshError="1"/>
      <sheetData sheetId="2" refreshError="1"/>
      <sheetData sheetId="3" refreshError="1">
        <row r="6">
          <cell r="F6">
            <v>232.5</v>
          </cell>
          <cell r="K6">
            <v>195.25</v>
          </cell>
        </row>
        <row r="7">
          <cell r="F7">
            <v>400.5</v>
          </cell>
          <cell r="K7">
            <v>342.74</v>
          </cell>
        </row>
        <row r="8">
          <cell r="F8">
            <v>1187</v>
          </cell>
          <cell r="K8">
            <v>1056.95</v>
          </cell>
        </row>
        <row r="9">
          <cell r="F9">
            <v>0</v>
          </cell>
          <cell r="K9">
            <v>0</v>
          </cell>
        </row>
        <row r="10">
          <cell r="F10">
            <v>0</v>
          </cell>
          <cell r="K10">
            <v>0</v>
          </cell>
        </row>
      </sheetData>
      <sheetData sheetId="4" refreshError="1">
        <row r="6">
          <cell r="F6">
            <v>353</v>
          </cell>
          <cell r="K6">
            <v>20</v>
          </cell>
        </row>
        <row r="7">
          <cell r="F7">
            <v>224</v>
          </cell>
          <cell r="K7">
            <v>72</v>
          </cell>
        </row>
        <row r="8">
          <cell r="F8">
            <v>659</v>
          </cell>
          <cell r="K8">
            <v>53</v>
          </cell>
        </row>
        <row r="9">
          <cell r="F9">
            <v>0</v>
          </cell>
          <cell r="K9">
            <v>0</v>
          </cell>
        </row>
        <row r="10">
          <cell r="F10">
            <v>0</v>
          </cell>
          <cell r="K10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Ú 1-I"/>
      <sheetName val="HBÚ 1-II"/>
      <sheetName val="HBÚ 2"/>
      <sheetName val="HBÚ 3"/>
      <sheetName val="HBÚ 4"/>
      <sheetName val="HBÚ 5-6"/>
      <sheetName val="HBÚ 7"/>
      <sheetName val="HBÚ 8-9"/>
      <sheetName val="HBÚ 10"/>
      <sheetName val="HBÚ 11"/>
      <sheetName val="HBÚ 12 -13"/>
      <sheetName val="HBÚ 14-15"/>
      <sheetName val="BA 16"/>
      <sheetName val="BB 16"/>
      <sheetName val="KE 16"/>
      <sheetName val="PD 16"/>
      <sheetName val="SNV 16"/>
    </sheetNames>
    <sheetDataSet>
      <sheetData sheetId="0" refreshError="1"/>
      <sheetData sheetId="1" refreshError="1"/>
      <sheetData sheetId="2" refreshError="1"/>
      <sheetData sheetId="3" refreshError="1">
        <row r="6">
          <cell r="F6">
            <v>0</v>
          </cell>
          <cell r="K6">
            <v>0</v>
          </cell>
        </row>
        <row r="7">
          <cell r="F7">
            <v>0</v>
          </cell>
          <cell r="K7">
            <v>0</v>
          </cell>
        </row>
        <row r="8">
          <cell r="F8">
            <v>0</v>
          </cell>
          <cell r="K8">
            <v>0</v>
          </cell>
        </row>
        <row r="9">
          <cell r="F9">
            <v>0</v>
          </cell>
          <cell r="K9">
            <v>0</v>
          </cell>
        </row>
        <row r="10">
          <cell r="F10">
            <v>0</v>
          </cell>
          <cell r="K10">
            <v>0</v>
          </cell>
        </row>
      </sheetData>
      <sheetData sheetId="4" refreshError="1">
        <row r="6">
          <cell r="F6">
            <v>0</v>
          </cell>
          <cell r="K6">
            <v>0</v>
          </cell>
        </row>
        <row r="7">
          <cell r="F7">
            <v>0</v>
          </cell>
          <cell r="K7">
            <v>0</v>
          </cell>
        </row>
        <row r="8">
          <cell r="F8">
            <v>0</v>
          </cell>
          <cell r="K8">
            <v>0</v>
          </cell>
        </row>
        <row r="9">
          <cell r="F9">
            <v>0</v>
          </cell>
          <cell r="K9">
            <v>0</v>
          </cell>
        </row>
        <row r="10">
          <cell r="F10">
            <v>0</v>
          </cell>
          <cell r="K10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Ú 32"/>
      <sheetName val="HBÚ 33"/>
      <sheetName val="HBÚ 34"/>
      <sheetName val="HBÚ 35"/>
      <sheetName val="HBÚ 36"/>
      <sheetName val="HBÚ 37"/>
      <sheetName val="HBÚ 38-39"/>
      <sheetName val="HBÚ 40"/>
      <sheetName val="HBÚ 41"/>
      <sheetName val="HBÚ 42"/>
      <sheetName val="HBÚ 43"/>
      <sheetName val="HBÚ 44"/>
      <sheetName val="HBÚ 45"/>
      <sheetName val="HBÚ 46"/>
      <sheetName val="HBÚ 47-I-II-III"/>
      <sheetName val="HBÚ 48-I-II"/>
    </sheetNames>
    <sheetDataSet>
      <sheetData sheetId="0">
        <row r="5">
          <cell r="D5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9">
          <cell r="D9">
            <v>2</v>
          </cell>
        </row>
      </sheetData>
      <sheetData sheetId="11"/>
      <sheetData sheetId="12">
        <row r="6">
          <cell r="B6">
            <v>5</v>
          </cell>
          <cell r="C6">
            <v>0</v>
          </cell>
          <cell r="D6">
            <v>0</v>
          </cell>
          <cell r="E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C7">
            <v>0</v>
          </cell>
          <cell r="D7">
            <v>0</v>
          </cell>
          <cell r="E7">
            <v>0</v>
          </cell>
        </row>
        <row r="8">
          <cell r="C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</sheetData>
      <sheetData sheetId="13">
        <row r="6">
          <cell r="B6">
            <v>621876</v>
          </cell>
        </row>
      </sheetData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Ú 32"/>
      <sheetName val="HBÚ 33"/>
      <sheetName val="HBÚ 34"/>
      <sheetName val="HBÚ 35"/>
      <sheetName val="HBÚ 36"/>
      <sheetName val="HBÚ 37"/>
      <sheetName val="HBÚ 38-39"/>
      <sheetName val="HBÚ 40"/>
      <sheetName val="HBÚ 41"/>
      <sheetName val="HBÚ 42"/>
      <sheetName val="HBÚ 43"/>
      <sheetName val="HBÚ 44"/>
      <sheetName val="HBÚ 45"/>
      <sheetName val="HBÚ 46"/>
      <sheetName val="HBÚ 47-I-II-III"/>
      <sheetName val="HBÚ 48-I-II"/>
    </sheetNames>
    <sheetDataSet>
      <sheetData sheetId="0">
        <row r="5">
          <cell r="E5">
            <v>3</v>
          </cell>
        </row>
      </sheetData>
      <sheetData sheetId="1"/>
      <sheetData sheetId="2"/>
      <sheetData sheetId="3"/>
      <sheetData sheetId="4"/>
      <sheetData sheetId="5">
        <row r="6">
          <cell r="E6">
            <v>0</v>
          </cell>
        </row>
        <row r="12">
          <cell r="E12">
            <v>0</v>
          </cell>
          <cell r="F12">
            <v>0</v>
          </cell>
        </row>
        <row r="13">
          <cell r="E13">
            <v>0</v>
          </cell>
          <cell r="F13">
            <v>0</v>
          </cell>
        </row>
        <row r="14">
          <cell r="E14">
            <v>0</v>
          </cell>
          <cell r="F14">
            <v>0</v>
          </cell>
        </row>
        <row r="15">
          <cell r="E15">
            <v>0</v>
          </cell>
          <cell r="F15">
            <v>0</v>
          </cell>
        </row>
        <row r="16">
          <cell r="E16">
            <v>0</v>
          </cell>
          <cell r="F16">
            <v>0</v>
          </cell>
        </row>
        <row r="17">
          <cell r="E17">
            <v>0</v>
          </cell>
          <cell r="F17">
            <v>0</v>
          </cell>
        </row>
      </sheetData>
      <sheetData sheetId="6">
        <row r="6">
          <cell r="I6">
            <v>4.09</v>
          </cell>
        </row>
        <row r="7">
          <cell r="I7">
            <v>0</v>
          </cell>
        </row>
        <row r="8">
          <cell r="I8">
            <v>0</v>
          </cell>
        </row>
        <row r="9">
          <cell r="I9">
            <v>4.09</v>
          </cell>
        </row>
        <row r="10">
          <cell r="I10">
            <v>0</v>
          </cell>
        </row>
        <row r="11">
          <cell r="I11">
            <v>4.09</v>
          </cell>
        </row>
        <row r="12">
          <cell r="I12">
            <v>1.1100000000000001</v>
          </cell>
        </row>
        <row r="13">
          <cell r="I13">
            <v>0</v>
          </cell>
        </row>
        <row r="14">
          <cell r="I14">
            <v>2.98</v>
          </cell>
        </row>
        <row r="15">
          <cell r="I15">
            <v>0</v>
          </cell>
        </row>
      </sheetData>
      <sheetData sheetId="7"/>
      <sheetData sheetId="8"/>
      <sheetData sheetId="9"/>
      <sheetData sheetId="10">
        <row r="9">
          <cell r="E9">
            <v>1</v>
          </cell>
        </row>
      </sheetData>
      <sheetData sheetId="11"/>
      <sheetData sheetId="12">
        <row r="6">
          <cell r="B6">
            <v>2</v>
          </cell>
          <cell r="C6">
            <v>0</v>
          </cell>
          <cell r="D6">
            <v>0</v>
          </cell>
          <cell r="E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C7">
            <v>0</v>
          </cell>
          <cell r="D7">
            <v>0</v>
          </cell>
          <cell r="E7">
            <v>0</v>
          </cell>
        </row>
        <row r="8">
          <cell r="C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</sheetData>
      <sheetData sheetId="13">
        <row r="6">
          <cell r="B6">
            <v>1275648</v>
          </cell>
        </row>
      </sheetData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Ú 32"/>
      <sheetName val="HBÚ 33"/>
      <sheetName val="HBÚ 34"/>
      <sheetName val="HBÚ 35"/>
      <sheetName val="HBÚ 36"/>
      <sheetName val="HBÚ 37"/>
      <sheetName val="HBÚ 38-39"/>
      <sheetName val="HBÚ 40"/>
      <sheetName val="HBÚ 41"/>
      <sheetName val="HBÚ 42"/>
      <sheetName val="HBÚ 43"/>
      <sheetName val="HBÚ 44"/>
      <sheetName val="HBÚ 45"/>
      <sheetName val="HBÚ 46"/>
      <sheetName val="HBÚ 47-I-II-III"/>
      <sheetName val="HBÚ 48-I-II"/>
      <sheetName val="Hárok1"/>
    </sheetNames>
    <sheetDataSet>
      <sheetData sheetId="0">
        <row r="5">
          <cell r="F5">
            <v>5</v>
          </cell>
        </row>
      </sheetData>
      <sheetData sheetId="1"/>
      <sheetData sheetId="2"/>
      <sheetData sheetId="3"/>
      <sheetData sheetId="4"/>
      <sheetData sheetId="5"/>
      <sheetData sheetId="6">
        <row r="21">
          <cell r="I21">
            <v>3</v>
          </cell>
        </row>
        <row r="22">
          <cell r="I22">
            <v>11</v>
          </cell>
        </row>
        <row r="23">
          <cell r="I23">
            <v>6</v>
          </cell>
        </row>
        <row r="24">
          <cell r="I24">
            <v>8</v>
          </cell>
        </row>
        <row r="25">
          <cell r="I25">
            <v>0</v>
          </cell>
        </row>
        <row r="26">
          <cell r="I26">
            <v>4</v>
          </cell>
        </row>
      </sheetData>
      <sheetData sheetId="7"/>
      <sheetData sheetId="8"/>
      <sheetData sheetId="9"/>
      <sheetData sheetId="10">
        <row r="9">
          <cell r="F9">
            <v>2</v>
          </cell>
        </row>
      </sheetData>
      <sheetData sheetId="11"/>
      <sheetData sheetId="12">
        <row r="6">
          <cell r="B6">
            <v>17</v>
          </cell>
          <cell r="C6">
            <v>0</v>
          </cell>
          <cell r="D6">
            <v>0</v>
          </cell>
          <cell r="E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C7">
            <v>0</v>
          </cell>
          <cell r="D7">
            <v>0</v>
          </cell>
          <cell r="E7">
            <v>0</v>
          </cell>
        </row>
        <row r="8">
          <cell r="C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</sheetData>
      <sheetData sheetId="13">
        <row r="6">
          <cell r="B6">
            <v>666859.6</v>
          </cell>
        </row>
      </sheetData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Ú 45"/>
    </sheetNames>
    <sheetDataSet>
      <sheetData sheetId="0">
        <row r="6">
          <cell r="B6">
            <v>4</v>
          </cell>
          <cell r="C6">
            <v>0</v>
          </cell>
          <cell r="D6">
            <v>0</v>
          </cell>
          <cell r="E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C7">
            <v>0</v>
          </cell>
          <cell r="D7">
            <v>0</v>
          </cell>
          <cell r="E7">
            <v>0</v>
          </cell>
        </row>
        <row r="8">
          <cell r="C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Ú 32"/>
      <sheetName val="HBÚ 33"/>
      <sheetName val="HBÚ 34"/>
      <sheetName val="HBÚ 35"/>
      <sheetName val="HBÚ 36"/>
      <sheetName val="HBÚ 37"/>
      <sheetName val="HBÚ 38-39"/>
      <sheetName val="HBÚ 40"/>
      <sheetName val="HBÚ 41"/>
      <sheetName val="HBÚ 42"/>
      <sheetName val="HBÚ 43"/>
      <sheetName val="HBÚ 44"/>
      <sheetName val="HBÚ 45"/>
      <sheetName val="HBÚ 46"/>
      <sheetName val="HBÚ 47-I-II-III"/>
      <sheetName val="HBÚ 48-I-I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">
          <cell r="E6">
            <v>0</v>
          </cell>
        </row>
        <row r="11">
          <cell r="E11">
            <v>0</v>
          </cell>
          <cell r="F11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Ú 28"/>
      <sheetName val="HBÚ 29-I-II"/>
      <sheetName val="HBÚ 30"/>
      <sheetName val="HBÚ 31-I"/>
      <sheetName val="HBÚ 31-II"/>
    </sheetNames>
    <sheetDataSet>
      <sheetData sheetId="0" refreshError="1"/>
      <sheetData sheetId="1" refreshError="1">
        <row r="13">
          <cell r="C13">
            <v>28</v>
          </cell>
          <cell r="D13">
            <v>0</v>
          </cell>
        </row>
        <row r="18">
          <cell r="D18">
            <v>0</v>
          </cell>
          <cell r="E18">
            <v>0</v>
          </cell>
          <cell r="G18">
            <v>0</v>
          </cell>
        </row>
        <row r="23">
          <cell r="D23">
            <v>0</v>
          </cell>
          <cell r="E23">
            <v>0</v>
          </cell>
          <cell r="G23">
            <v>0</v>
          </cell>
        </row>
        <row r="28">
          <cell r="D28">
            <v>0</v>
          </cell>
          <cell r="E28">
            <v>0</v>
          </cell>
          <cell r="G28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G33">
            <v>0</v>
          </cell>
        </row>
        <row r="38">
          <cell r="E38">
            <v>0</v>
          </cell>
          <cell r="G38">
            <v>0</v>
          </cell>
        </row>
        <row r="43">
          <cell r="D43">
            <v>0</v>
          </cell>
          <cell r="E43">
            <v>0</v>
          </cell>
          <cell r="G43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G61">
            <v>0</v>
          </cell>
        </row>
        <row r="66">
          <cell r="D66">
            <v>0</v>
          </cell>
          <cell r="E66">
            <v>0</v>
          </cell>
          <cell r="G66">
            <v>0</v>
          </cell>
        </row>
        <row r="71">
          <cell r="D71">
            <v>0</v>
          </cell>
          <cell r="E71">
            <v>0</v>
          </cell>
          <cell r="G71">
            <v>0</v>
          </cell>
        </row>
        <row r="81">
          <cell r="D81">
            <v>0</v>
          </cell>
          <cell r="G81">
            <v>0</v>
          </cell>
        </row>
      </sheetData>
      <sheetData sheetId="2" refreshError="1">
        <row r="11">
          <cell r="D11">
            <v>1</v>
          </cell>
          <cell r="E11">
            <v>0</v>
          </cell>
          <cell r="F11">
            <v>0</v>
          </cell>
          <cell r="H11">
            <v>0</v>
          </cell>
        </row>
        <row r="16">
          <cell r="E16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H21">
            <v>0</v>
          </cell>
        </row>
        <row r="26">
          <cell r="E26">
            <v>0</v>
          </cell>
          <cell r="F26">
            <v>0</v>
          </cell>
          <cell r="H26">
            <v>0</v>
          </cell>
        </row>
        <row r="31">
          <cell r="E31">
            <v>0</v>
          </cell>
          <cell r="F31">
            <v>0</v>
          </cell>
        </row>
        <row r="36">
          <cell r="E36">
            <v>0</v>
          </cell>
          <cell r="F36">
            <v>0</v>
          </cell>
        </row>
        <row r="46">
          <cell r="E46">
            <v>0</v>
          </cell>
          <cell r="H46">
            <v>0</v>
          </cell>
        </row>
      </sheetData>
      <sheetData sheetId="3" refreshError="1">
        <row r="6">
          <cell r="G6">
            <v>1</v>
          </cell>
          <cell r="L6">
            <v>0</v>
          </cell>
          <cell r="Q6">
            <v>0</v>
          </cell>
        </row>
        <row r="7">
          <cell r="G7">
            <v>1</v>
          </cell>
          <cell r="L7">
            <v>0</v>
          </cell>
          <cell r="Q7">
            <v>0</v>
          </cell>
        </row>
        <row r="8">
          <cell r="G8">
            <v>2</v>
          </cell>
          <cell r="L8">
            <v>0</v>
          </cell>
          <cell r="Q8">
            <v>0</v>
          </cell>
        </row>
        <row r="9">
          <cell r="G9">
            <v>3</v>
          </cell>
          <cell r="L9">
            <v>0</v>
          </cell>
          <cell r="Q9">
            <v>0</v>
          </cell>
        </row>
        <row r="10">
          <cell r="G10">
            <v>19</v>
          </cell>
          <cell r="L10">
            <v>0</v>
          </cell>
          <cell r="Q10">
            <v>0</v>
          </cell>
        </row>
        <row r="11">
          <cell r="G11">
            <v>3</v>
          </cell>
          <cell r="L11">
            <v>0</v>
          </cell>
          <cell r="Q11">
            <v>0</v>
          </cell>
        </row>
        <row r="12">
          <cell r="G12">
            <v>2</v>
          </cell>
          <cell r="L12">
            <v>0</v>
          </cell>
          <cell r="Q12">
            <v>0</v>
          </cell>
        </row>
        <row r="13">
          <cell r="G13">
            <v>0</v>
          </cell>
          <cell r="L13">
            <v>0</v>
          </cell>
          <cell r="Q13">
            <v>0</v>
          </cell>
        </row>
        <row r="14">
          <cell r="G14">
            <v>1</v>
          </cell>
          <cell r="L14">
            <v>0</v>
          </cell>
          <cell r="Q14">
            <v>0</v>
          </cell>
        </row>
        <row r="15">
          <cell r="G15">
            <v>0</v>
          </cell>
          <cell r="L15">
            <v>0</v>
          </cell>
          <cell r="Q15">
            <v>0</v>
          </cell>
        </row>
        <row r="16">
          <cell r="G16">
            <v>0</v>
          </cell>
          <cell r="L16">
            <v>0</v>
          </cell>
          <cell r="Q16">
            <v>0</v>
          </cell>
        </row>
      </sheetData>
      <sheetData sheetId="4" refreshError="1">
        <row r="6">
          <cell r="H6">
            <v>6</v>
          </cell>
          <cell r="M6">
            <v>0</v>
          </cell>
          <cell r="R6">
            <v>0</v>
          </cell>
        </row>
        <row r="7">
          <cell r="H7">
            <v>1</v>
          </cell>
          <cell r="M7">
            <v>0</v>
          </cell>
          <cell r="R7">
            <v>0</v>
          </cell>
        </row>
        <row r="8">
          <cell r="H8">
            <v>0</v>
          </cell>
          <cell r="M8">
            <v>0</v>
          </cell>
          <cell r="R8">
            <v>0</v>
          </cell>
        </row>
        <row r="9">
          <cell r="H9">
            <v>1</v>
          </cell>
          <cell r="M9">
            <v>0</v>
          </cell>
          <cell r="R9">
            <v>0</v>
          </cell>
        </row>
        <row r="10">
          <cell r="H10">
            <v>0</v>
          </cell>
          <cell r="M10">
            <v>0</v>
          </cell>
          <cell r="R10">
            <v>0</v>
          </cell>
        </row>
        <row r="11">
          <cell r="H11">
            <v>0</v>
          </cell>
          <cell r="M11">
            <v>0</v>
          </cell>
          <cell r="R11">
            <v>0</v>
          </cell>
        </row>
        <row r="12">
          <cell r="H12">
            <v>0</v>
          </cell>
          <cell r="M12">
            <v>0</v>
          </cell>
          <cell r="R12">
            <v>0</v>
          </cell>
        </row>
        <row r="13">
          <cell r="H13">
            <v>2</v>
          </cell>
          <cell r="M13">
            <v>0</v>
          </cell>
          <cell r="R13">
            <v>0</v>
          </cell>
        </row>
        <row r="14">
          <cell r="H14">
            <v>0</v>
          </cell>
          <cell r="M14">
            <v>0</v>
          </cell>
          <cell r="R14">
            <v>0</v>
          </cell>
        </row>
        <row r="15">
          <cell r="H15">
            <v>0</v>
          </cell>
          <cell r="M15">
            <v>0</v>
          </cell>
          <cell r="R15">
            <v>0</v>
          </cell>
        </row>
        <row r="16">
          <cell r="H16">
            <v>0</v>
          </cell>
          <cell r="M16">
            <v>0</v>
          </cell>
          <cell r="R16">
            <v>0</v>
          </cell>
        </row>
        <row r="17">
          <cell r="H17">
            <v>9</v>
          </cell>
          <cell r="M17">
            <v>0</v>
          </cell>
          <cell r="R17">
            <v>0</v>
          </cell>
        </row>
        <row r="18">
          <cell r="H18">
            <v>13</v>
          </cell>
          <cell r="M18">
            <v>0</v>
          </cell>
          <cell r="R18">
            <v>0</v>
          </cell>
        </row>
        <row r="19">
          <cell r="H19">
            <v>0</v>
          </cell>
          <cell r="M19">
            <v>0</v>
          </cell>
          <cell r="R19">
            <v>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Ú 28"/>
      <sheetName val="HBÚ 29-I-II"/>
      <sheetName val="HBÚ 30"/>
      <sheetName val="HBÚ 31-I"/>
      <sheetName val="HBÚ 31-II"/>
    </sheetNames>
    <sheetDataSet>
      <sheetData sheetId="0" refreshError="1"/>
      <sheetData sheetId="1" refreshError="1">
        <row r="13">
          <cell r="C13">
            <v>0</v>
          </cell>
          <cell r="D13">
            <v>0</v>
          </cell>
        </row>
        <row r="18">
          <cell r="D18">
            <v>0</v>
          </cell>
          <cell r="E18">
            <v>0</v>
          </cell>
          <cell r="G18">
            <v>0</v>
          </cell>
        </row>
        <row r="23">
          <cell r="D23">
            <v>0</v>
          </cell>
          <cell r="E23">
            <v>0</v>
          </cell>
          <cell r="G23">
            <v>0</v>
          </cell>
        </row>
        <row r="28">
          <cell r="D28">
            <v>0</v>
          </cell>
          <cell r="E28">
            <v>0</v>
          </cell>
          <cell r="G28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G33">
            <v>0</v>
          </cell>
        </row>
        <row r="38">
          <cell r="E38">
            <v>0</v>
          </cell>
          <cell r="G38">
            <v>0</v>
          </cell>
        </row>
        <row r="43">
          <cell r="D43">
            <v>0</v>
          </cell>
          <cell r="E43">
            <v>0</v>
          </cell>
          <cell r="G43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G61">
            <v>0</v>
          </cell>
        </row>
        <row r="66">
          <cell r="D66">
            <v>0</v>
          </cell>
          <cell r="E66">
            <v>0</v>
          </cell>
          <cell r="G66">
            <v>0</v>
          </cell>
        </row>
        <row r="71">
          <cell r="D71">
            <v>0</v>
          </cell>
          <cell r="E71">
            <v>0</v>
          </cell>
          <cell r="G71">
            <v>0</v>
          </cell>
        </row>
        <row r="81">
          <cell r="D81">
            <v>0</v>
          </cell>
          <cell r="G81">
            <v>0</v>
          </cell>
        </row>
      </sheetData>
      <sheetData sheetId="2" refreshError="1">
        <row r="11">
          <cell r="D11">
            <v>0</v>
          </cell>
          <cell r="E11">
            <v>0</v>
          </cell>
          <cell r="F11">
            <v>0</v>
          </cell>
          <cell r="H11">
            <v>0</v>
          </cell>
        </row>
        <row r="16">
          <cell r="E16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H21">
            <v>0</v>
          </cell>
        </row>
        <row r="26">
          <cell r="E26">
            <v>0</v>
          </cell>
          <cell r="F26">
            <v>0</v>
          </cell>
          <cell r="H26">
            <v>0</v>
          </cell>
        </row>
        <row r="31">
          <cell r="E31">
            <v>0</v>
          </cell>
          <cell r="F31">
            <v>0</v>
          </cell>
        </row>
        <row r="36">
          <cell r="E36">
            <v>0</v>
          </cell>
          <cell r="F36">
            <v>0</v>
          </cell>
        </row>
        <row r="46">
          <cell r="E46">
            <v>0</v>
          </cell>
          <cell r="H46">
            <v>0</v>
          </cell>
        </row>
      </sheetData>
      <sheetData sheetId="3" refreshError="1">
        <row r="6">
          <cell r="G6">
            <v>3</v>
          </cell>
          <cell r="L6">
            <v>0</v>
          </cell>
          <cell r="Q6">
            <v>0</v>
          </cell>
        </row>
        <row r="7">
          <cell r="G7">
            <v>0</v>
          </cell>
          <cell r="L7">
            <v>0</v>
          </cell>
          <cell r="Q7">
            <v>0</v>
          </cell>
        </row>
        <row r="8">
          <cell r="G8">
            <v>1</v>
          </cell>
          <cell r="L8">
            <v>0</v>
          </cell>
          <cell r="Q8">
            <v>0</v>
          </cell>
        </row>
        <row r="9">
          <cell r="G9">
            <v>0</v>
          </cell>
          <cell r="L9">
            <v>0</v>
          </cell>
          <cell r="Q9">
            <v>0</v>
          </cell>
        </row>
        <row r="10">
          <cell r="G10">
            <v>6</v>
          </cell>
          <cell r="L10">
            <v>0</v>
          </cell>
          <cell r="Q10">
            <v>0</v>
          </cell>
        </row>
        <row r="11">
          <cell r="G11">
            <v>0</v>
          </cell>
          <cell r="L11">
            <v>0</v>
          </cell>
          <cell r="Q11">
            <v>0</v>
          </cell>
        </row>
        <row r="12">
          <cell r="G12">
            <v>0</v>
          </cell>
          <cell r="L12">
            <v>0</v>
          </cell>
          <cell r="Q12">
            <v>0</v>
          </cell>
        </row>
        <row r="13">
          <cell r="G13">
            <v>0</v>
          </cell>
          <cell r="L13">
            <v>0</v>
          </cell>
          <cell r="Q13">
            <v>0</v>
          </cell>
        </row>
        <row r="14">
          <cell r="G14">
            <v>0</v>
          </cell>
          <cell r="L14">
            <v>0</v>
          </cell>
          <cell r="Q14">
            <v>0</v>
          </cell>
        </row>
        <row r="15">
          <cell r="G15">
            <v>0</v>
          </cell>
          <cell r="L15">
            <v>0</v>
          </cell>
          <cell r="Q15">
            <v>0</v>
          </cell>
        </row>
        <row r="16">
          <cell r="G16">
            <v>2</v>
          </cell>
          <cell r="L16">
            <v>0</v>
          </cell>
          <cell r="Q16">
            <v>0</v>
          </cell>
        </row>
      </sheetData>
      <sheetData sheetId="4" refreshError="1">
        <row r="6">
          <cell r="H6">
            <v>9</v>
          </cell>
          <cell r="M6">
            <v>0</v>
          </cell>
          <cell r="R6">
            <v>0</v>
          </cell>
        </row>
        <row r="7">
          <cell r="H7">
            <v>0</v>
          </cell>
          <cell r="M7">
            <v>0</v>
          </cell>
          <cell r="R7">
            <v>0</v>
          </cell>
        </row>
        <row r="8">
          <cell r="H8">
            <v>0</v>
          </cell>
          <cell r="M8">
            <v>0</v>
          </cell>
          <cell r="R8">
            <v>0</v>
          </cell>
        </row>
        <row r="9">
          <cell r="H9">
            <v>0</v>
          </cell>
          <cell r="M9">
            <v>0</v>
          </cell>
          <cell r="R9">
            <v>0</v>
          </cell>
        </row>
        <row r="10">
          <cell r="H10">
            <v>0</v>
          </cell>
          <cell r="M10">
            <v>0</v>
          </cell>
          <cell r="R10">
            <v>0</v>
          </cell>
        </row>
        <row r="11">
          <cell r="H11">
            <v>0</v>
          </cell>
          <cell r="M11">
            <v>0</v>
          </cell>
          <cell r="R11">
            <v>0</v>
          </cell>
        </row>
        <row r="12">
          <cell r="H12">
            <v>0</v>
          </cell>
          <cell r="M12">
            <v>0</v>
          </cell>
          <cell r="R12">
            <v>0</v>
          </cell>
        </row>
        <row r="13">
          <cell r="H13">
            <v>2</v>
          </cell>
          <cell r="M13">
            <v>0</v>
          </cell>
          <cell r="R13">
            <v>0</v>
          </cell>
        </row>
        <row r="14">
          <cell r="H14">
            <v>0</v>
          </cell>
          <cell r="M14">
            <v>0</v>
          </cell>
          <cell r="R14">
            <v>0</v>
          </cell>
        </row>
        <row r="15">
          <cell r="H15">
            <v>0</v>
          </cell>
          <cell r="M15">
            <v>0</v>
          </cell>
          <cell r="R15">
            <v>0</v>
          </cell>
        </row>
        <row r="16">
          <cell r="H16">
            <v>0</v>
          </cell>
          <cell r="M16">
            <v>0</v>
          </cell>
          <cell r="R16">
            <v>0</v>
          </cell>
        </row>
        <row r="17">
          <cell r="H17">
            <v>0</v>
          </cell>
          <cell r="M17">
            <v>0</v>
          </cell>
          <cell r="R17">
            <v>0</v>
          </cell>
        </row>
        <row r="18">
          <cell r="H18">
            <v>0</v>
          </cell>
          <cell r="M18">
            <v>0</v>
          </cell>
          <cell r="R18">
            <v>0</v>
          </cell>
        </row>
        <row r="19">
          <cell r="H19">
            <v>1</v>
          </cell>
          <cell r="M19">
            <v>0</v>
          </cell>
          <cell r="R1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1"/>
  <sheetViews>
    <sheetView showGridLines="0" zoomScaleNormal="100" workbookViewId="0">
      <pane ySplit="7" topLeftCell="A225" activePane="bottomLeft" state="frozen"/>
      <selection pane="bottomLeft" activeCell="C237" sqref="C237"/>
    </sheetView>
  </sheetViews>
  <sheetFormatPr defaultColWidth="9.140625" defaultRowHeight="12.75" x14ac:dyDescent="0.2"/>
  <cols>
    <col min="1" max="1" width="7.42578125" style="1023" customWidth="1"/>
    <col min="2" max="2" width="6.7109375" style="1023" customWidth="1"/>
    <col min="3" max="4" width="50.42578125" style="1022" customWidth="1"/>
    <col min="5" max="16384" width="9.140625" style="1022"/>
  </cols>
  <sheetData>
    <row r="1" spans="1:7" s="117" customFormat="1" x14ac:dyDescent="0.2">
      <c r="A1" s="1060" t="s">
        <v>3275</v>
      </c>
      <c r="B1" s="1060"/>
      <c r="C1" s="1060"/>
      <c r="D1" s="1060"/>
      <c r="E1" s="1049"/>
    </row>
    <row r="2" spans="1:7" s="117" customFormat="1" ht="15" x14ac:dyDescent="0.2">
      <c r="A2" s="1061" t="s">
        <v>2212</v>
      </c>
      <c r="B2" s="1061"/>
      <c r="C2" s="1061"/>
      <c r="D2" s="1061"/>
      <c r="E2" s="118"/>
    </row>
    <row r="3" spans="1:7" s="117" customFormat="1" ht="36" customHeight="1" x14ac:dyDescent="0.2">
      <c r="A3" s="1062" t="s">
        <v>2211</v>
      </c>
      <c r="B3" s="1062"/>
      <c r="C3" s="1062"/>
      <c r="D3" s="1062"/>
    </row>
    <row r="4" spans="1:7" s="117" customFormat="1" x14ac:dyDescent="0.2">
      <c r="A4" s="1063" t="s">
        <v>3274</v>
      </c>
      <c r="B4" s="1063"/>
      <c r="C4" s="1063"/>
      <c r="D4" s="1063"/>
      <c r="E4" s="118"/>
    </row>
    <row r="5" spans="1:7" s="117" customFormat="1" x14ac:dyDescent="0.2">
      <c r="A5" s="1064" t="s">
        <v>2209</v>
      </c>
      <c r="B5" s="1064"/>
      <c r="C5" s="1064"/>
      <c r="D5" s="1064"/>
    </row>
    <row r="6" spans="1:7" s="117" customFormat="1" x14ac:dyDescent="0.2"/>
    <row r="7" spans="1:7" ht="25.5" x14ac:dyDescent="0.2">
      <c r="A7" s="1059" t="s">
        <v>1436</v>
      </c>
      <c r="B7" s="1059" t="s">
        <v>1730</v>
      </c>
      <c r="C7" s="1059" t="s">
        <v>2208</v>
      </c>
      <c r="D7" s="1059" t="s">
        <v>2207</v>
      </c>
    </row>
    <row r="8" spans="1:7" x14ac:dyDescent="0.2">
      <c r="C8" s="1058" t="s">
        <v>1143</v>
      </c>
    </row>
    <row r="9" spans="1:7" x14ac:dyDescent="0.2">
      <c r="C9" s="1058"/>
    </row>
    <row r="10" spans="1:7" x14ac:dyDescent="0.2">
      <c r="C10" s="1056" t="s">
        <v>1142</v>
      </c>
    </row>
    <row r="12" spans="1:7" x14ac:dyDescent="0.2">
      <c r="A12" s="1025"/>
      <c r="B12" s="1025"/>
      <c r="C12" s="1028" t="s">
        <v>13</v>
      </c>
      <c r="D12" s="1026"/>
      <c r="E12" s="1026"/>
      <c r="F12" s="1026"/>
      <c r="G12" s="1026"/>
    </row>
    <row r="13" spans="1:7" x14ac:dyDescent="0.2">
      <c r="A13" s="1025"/>
      <c r="B13" s="1025"/>
      <c r="C13" s="1028"/>
      <c r="D13" s="1026"/>
      <c r="E13" s="1026"/>
      <c r="F13" s="1026"/>
      <c r="G13" s="1026"/>
    </row>
    <row r="14" spans="1:7" x14ac:dyDescent="0.2">
      <c r="A14" s="1025">
        <v>1</v>
      </c>
      <c r="B14" s="1025">
        <v>1</v>
      </c>
      <c r="C14" s="1054" t="s">
        <v>3142</v>
      </c>
      <c r="D14" s="1026" t="s">
        <v>3273</v>
      </c>
      <c r="E14" s="1026"/>
      <c r="F14" s="1026"/>
      <c r="G14" s="1026"/>
    </row>
    <row r="15" spans="1:7" x14ac:dyDescent="0.2">
      <c r="A15" s="1025"/>
      <c r="B15" s="1025">
        <v>2</v>
      </c>
      <c r="C15" s="1026"/>
      <c r="D15" s="1026" t="s">
        <v>3272</v>
      </c>
      <c r="E15" s="1026"/>
      <c r="F15" s="1026"/>
      <c r="G15" s="1026"/>
    </row>
    <row r="16" spans="1:7" x14ac:dyDescent="0.2">
      <c r="A16" s="1025"/>
      <c r="B16" s="1025">
        <v>3</v>
      </c>
      <c r="C16" s="1026"/>
      <c r="D16" s="1026" t="s">
        <v>3271</v>
      </c>
      <c r="E16" s="1026"/>
      <c r="F16" s="1026"/>
      <c r="G16" s="1026"/>
    </row>
    <row r="17" spans="1:7" x14ac:dyDescent="0.2">
      <c r="A17" s="1025"/>
      <c r="B17" s="1025">
        <v>4</v>
      </c>
      <c r="C17" s="1026"/>
      <c r="D17" s="1026" t="s">
        <v>3270</v>
      </c>
      <c r="E17" s="1026"/>
      <c r="F17" s="1026"/>
      <c r="G17" s="1026"/>
    </row>
    <row r="18" spans="1:7" x14ac:dyDescent="0.2">
      <c r="A18" s="1025">
        <v>2</v>
      </c>
      <c r="B18" s="1025">
        <v>5</v>
      </c>
      <c r="C18" s="1026" t="s">
        <v>3080</v>
      </c>
      <c r="D18" s="1026" t="s">
        <v>3269</v>
      </c>
      <c r="E18" s="1026"/>
      <c r="F18" s="1026"/>
      <c r="G18" s="1026"/>
    </row>
    <row r="19" spans="1:7" x14ac:dyDescent="0.2">
      <c r="A19" s="1025">
        <v>3</v>
      </c>
      <c r="B19" s="1025">
        <v>6</v>
      </c>
      <c r="C19" s="1026" t="s">
        <v>3268</v>
      </c>
      <c r="D19" s="1026" t="s">
        <v>3267</v>
      </c>
      <c r="E19" s="1026"/>
      <c r="F19" s="1026"/>
      <c r="G19" s="1026"/>
    </row>
    <row r="20" spans="1:7" x14ac:dyDescent="0.2">
      <c r="A20" s="1025"/>
      <c r="B20" s="1025">
        <v>7</v>
      </c>
      <c r="C20" s="1026"/>
      <c r="D20" s="1026" t="s">
        <v>3266</v>
      </c>
      <c r="E20" s="1026"/>
      <c r="F20" s="1026"/>
      <c r="G20" s="1026"/>
    </row>
    <row r="21" spans="1:7" x14ac:dyDescent="0.2">
      <c r="A21" s="1025"/>
      <c r="B21" s="1025"/>
      <c r="C21" s="1026"/>
      <c r="D21" s="1026"/>
      <c r="E21" s="1026"/>
      <c r="F21" s="1026"/>
      <c r="G21" s="1026"/>
    </row>
    <row r="22" spans="1:7" x14ac:dyDescent="0.2">
      <c r="A22" s="1025"/>
      <c r="B22" s="1025"/>
      <c r="C22" s="1056" t="s">
        <v>2167</v>
      </c>
      <c r="D22" s="1026"/>
      <c r="E22" s="1026"/>
      <c r="F22" s="1026"/>
      <c r="G22" s="1026"/>
    </row>
    <row r="23" spans="1:7" x14ac:dyDescent="0.2">
      <c r="A23" s="1025"/>
      <c r="B23" s="1025"/>
      <c r="C23" s="1054"/>
      <c r="D23" s="1026"/>
      <c r="E23" s="1026"/>
      <c r="F23" s="1026"/>
      <c r="G23" s="1026"/>
    </row>
    <row r="24" spans="1:7" x14ac:dyDescent="0.2">
      <c r="A24" s="1025"/>
      <c r="B24" s="1025"/>
      <c r="C24" s="1056" t="s">
        <v>12</v>
      </c>
      <c r="D24" s="1026"/>
      <c r="E24" s="1026"/>
      <c r="F24" s="1026"/>
      <c r="G24" s="1026"/>
    </row>
    <row r="25" spans="1:7" x14ac:dyDescent="0.2">
      <c r="A25" s="1025"/>
      <c r="B25" s="1025"/>
      <c r="C25" s="1054"/>
      <c r="D25" s="1026"/>
      <c r="E25" s="1026"/>
      <c r="F25" s="1026"/>
      <c r="G25" s="1026"/>
    </row>
    <row r="26" spans="1:7" x14ac:dyDescent="0.2">
      <c r="A26" s="1025">
        <v>4</v>
      </c>
      <c r="B26" s="1025">
        <v>8</v>
      </c>
      <c r="C26" s="1054" t="s">
        <v>3265</v>
      </c>
      <c r="D26" s="1026" t="s">
        <v>3264</v>
      </c>
      <c r="E26" s="1026"/>
      <c r="F26" s="1026"/>
      <c r="G26" s="1026"/>
    </row>
    <row r="27" spans="1:7" x14ac:dyDescent="0.2">
      <c r="A27" s="1025"/>
      <c r="B27" s="1025">
        <v>9</v>
      </c>
      <c r="C27" s="1054"/>
      <c r="D27" s="1026" t="s">
        <v>3263</v>
      </c>
      <c r="E27" s="1026"/>
      <c r="F27" s="1026"/>
      <c r="G27" s="1026"/>
    </row>
    <row r="28" spans="1:7" x14ac:dyDescent="0.2">
      <c r="A28" s="1025"/>
      <c r="B28" s="1025">
        <v>10</v>
      </c>
      <c r="C28" s="1054"/>
      <c r="D28" s="1026" t="s">
        <v>3262</v>
      </c>
      <c r="E28" s="1026"/>
      <c r="F28" s="1026"/>
      <c r="G28" s="1026"/>
    </row>
    <row r="29" spans="1:7" x14ac:dyDescent="0.2">
      <c r="A29" s="1025"/>
      <c r="B29" s="1025">
        <v>11</v>
      </c>
      <c r="C29" s="1054"/>
      <c r="D29" s="1026" t="s">
        <v>3261</v>
      </c>
      <c r="E29" s="1026"/>
      <c r="F29" s="1026"/>
      <c r="G29" s="1026"/>
    </row>
    <row r="30" spans="1:7" x14ac:dyDescent="0.2">
      <c r="A30" s="1025"/>
      <c r="B30" s="1025">
        <v>12</v>
      </c>
      <c r="C30" s="1054"/>
      <c r="D30" s="1026" t="s">
        <v>3260</v>
      </c>
      <c r="E30" s="1026"/>
      <c r="F30" s="1026"/>
      <c r="G30" s="1026"/>
    </row>
    <row r="31" spans="1:7" x14ac:dyDescent="0.2">
      <c r="A31" s="1025"/>
      <c r="B31" s="1025">
        <v>13</v>
      </c>
      <c r="C31" s="1054"/>
      <c r="D31" s="1026" t="s">
        <v>3259</v>
      </c>
      <c r="E31" s="1026"/>
      <c r="F31" s="1026"/>
      <c r="G31" s="1026"/>
    </row>
    <row r="32" spans="1:7" x14ac:dyDescent="0.2">
      <c r="A32" s="1025"/>
      <c r="B32" s="1025">
        <v>14</v>
      </c>
      <c r="C32" s="1054"/>
      <c r="D32" s="1026" t="s">
        <v>3258</v>
      </c>
      <c r="E32" s="1026"/>
      <c r="F32" s="1026"/>
      <c r="G32" s="1026"/>
    </row>
    <row r="33" spans="1:7" x14ac:dyDescent="0.2">
      <c r="A33" s="1025"/>
      <c r="B33" s="1025">
        <v>15</v>
      </c>
      <c r="C33" s="1054"/>
      <c r="D33" s="1026" t="s">
        <v>3257</v>
      </c>
      <c r="E33" s="1026"/>
      <c r="F33" s="1026"/>
      <c r="G33" s="1026"/>
    </row>
    <row r="34" spans="1:7" x14ac:dyDescent="0.2">
      <c r="A34" s="1025"/>
      <c r="B34" s="1025">
        <v>16</v>
      </c>
      <c r="C34" s="1054"/>
      <c r="D34" s="1026" t="s">
        <v>3256</v>
      </c>
      <c r="E34" s="1026"/>
      <c r="F34" s="1026"/>
      <c r="G34" s="1026"/>
    </row>
    <row r="35" spans="1:7" x14ac:dyDescent="0.2">
      <c r="A35" s="1025">
        <v>5</v>
      </c>
      <c r="B35" s="1025">
        <v>17</v>
      </c>
      <c r="C35" s="1026" t="s">
        <v>3255</v>
      </c>
      <c r="D35" s="1026" t="s">
        <v>3254</v>
      </c>
      <c r="E35" s="1026"/>
      <c r="F35" s="1026"/>
      <c r="G35" s="1026"/>
    </row>
    <row r="36" spans="1:7" x14ac:dyDescent="0.2">
      <c r="A36" s="1025"/>
      <c r="B36" s="1025">
        <v>18</v>
      </c>
      <c r="C36" s="1026"/>
      <c r="D36" s="1026" t="s">
        <v>3253</v>
      </c>
      <c r="E36" s="1026"/>
      <c r="F36" s="1026"/>
      <c r="G36" s="1026"/>
    </row>
    <row r="37" spans="1:7" x14ac:dyDescent="0.2">
      <c r="A37" s="1025"/>
      <c r="B37" s="1025">
        <v>19</v>
      </c>
      <c r="C37" s="1026"/>
      <c r="D37" s="1026" t="s">
        <v>3252</v>
      </c>
      <c r="E37" s="1026"/>
      <c r="F37" s="1026"/>
      <c r="G37" s="1026"/>
    </row>
    <row r="38" spans="1:7" x14ac:dyDescent="0.2">
      <c r="A38" s="1025"/>
      <c r="B38" s="1025">
        <v>20</v>
      </c>
      <c r="C38" s="1026"/>
      <c r="D38" s="1026" t="s">
        <v>3251</v>
      </c>
      <c r="E38" s="1026"/>
      <c r="F38" s="1026"/>
      <c r="G38" s="1026"/>
    </row>
    <row r="39" spans="1:7" x14ac:dyDescent="0.2">
      <c r="A39" s="1025">
        <v>6</v>
      </c>
      <c r="B39" s="1025">
        <v>21</v>
      </c>
      <c r="C39" s="1026" t="s">
        <v>3162</v>
      </c>
      <c r="D39" s="1026" t="s">
        <v>3250</v>
      </c>
      <c r="E39" s="1026"/>
      <c r="F39" s="1026"/>
      <c r="G39" s="1026"/>
    </row>
    <row r="40" spans="1:7" x14ac:dyDescent="0.2">
      <c r="A40" s="1025"/>
      <c r="B40" s="1025">
        <v>22</v>
      </c>
      <c r="C40" s="1026"/>
      <c r="D40" s="1026" t="s">
        <v>3249</v>
      </c>
      <c r="E40" s="1026"/>
      <c r="F40" s="1026"/>
      <c r="G40" s="1026"/>
    </row>
    <row r="41" spans="1:7" x14ac:dyDescent="0.2">
      <c r="A41" s="1025">
        <v>7</v>
      </c>
      <c r="B41" s="1025">
        <v>23</v>
      </c>
      <c r="C41" s="1026" t="s">
        <v>875</v>
      </c>
      <c r="D41" s="1026" t="s">
        <v>3248</v>
      </c>
      <c r="E41" s="1026"/>
      <c r="F41" s="1026"/>
      <c r="G41" s="1026"/>
    </row>
    <row r="42" spans="1:7" x14ac:dyDescent="0.2">
      <c r="A42" s="1025">
        <v>8</v>
      </c>
      <c r="B42" s="1025">
        <v>24</v>
      </c>
      <c r="C42" s="1026" t="s">
        <v>3247</v>
      </c>
      <c r="D42" s="1026" t="s">
        <v>3246</v>
      </c>
      <c r="E42" s="1026"/>
      <c r="F42" s="1026"/>
      <c r="G42" s="1026"/>
    </row>
    <row r="43" spans="1:7" x14ac:dyDescent="0.2">
      <c r="A43" s="1025"/>
      <c r="B43" s="1025"/>
      <c r="C43" s="1026"/>
      <c r="D43" s="1026"/>
      <c r="E43" s="1026"/>
      <c r="F43" s="1026"/>
      <c r="G43" s="1026"/>
    </row>
    <row r="44" spans="1:7" x14ac:dyDescent="0.2">
      <c r="A44" s="1025"/>
      <c r="B44" s="1025"/>
      <c r="C44" s="1028" t="s">
        <v>39</v>
      </c>
      <c r="D44" s="1026"/>
      <c r="E44" s="1026"/>
      <c r="F44" s="1026"/>
      <c r="G44" s="1026"/>
    </row>
    <row r="45" spans="1:7" x14ac:dyDescent="0.2">
      <c r="A45" s="1025"/>
      <c r="B45" s="1025"/>
      <c r="C45" s="1054"/>
      <c r="D45" s="1026"/>
      <c r="E45" s="1026"/>
      <c r="F45" s="1026"/>
      <c r="G45" s="1026"/>
    </row>
    <row r="46" spans="1:7" x14ac:dyDescent="0.2">
      <c r="A46" s="1025"/>
      <c r="B46" s="1025"/>
      <c r="C46" s="1056" t="s">
        <v>10</v>
      </c>
      <c r="D46" s="1026"/>
      <c r="E46" s="1026"/>
      <c r="F46" s="1026"/>
      <c r="G46" s="1026"/>
    </row>
    <row r="47" spans="1:7" x14ac:dyDescent="0.2">
      <c r="A47" s="1025"/>
      <c r="B47" s="1025"/>
      <c r="C47" s="1054"/>
      <c r="D47" s="1026"/>
      <c r="E47" s="1026"/>
      <c r="F47" s="1026"/>
      <c r="G47" s="1026"/>
    </row>
    <row r="48" spans="1:7" x14ac:dyDescent="0.2">
      <c r="A48" s="1025">
        <v>9</v>
      </c>
      <c r="B48" s="1025">
        <v>25</v>
      </c>
      <c r="C48" s="1054" t="s">
        <v>3245</v>
      </c>
      <c r="D48" s="1026" t="s">
        <v>3244</v>
      </c>
      <c r="E48" s="1026"/>
      <c r="F48" s="1026"/>
      <c r="G48" s="1026"/>
    </row>
    <row r="49" spans="1:7" x14ac:dyDescent="0.2">
      <c r="A49" s="1025">
        <v>10</v>
      </c>
      <c r="B49" s="1025">
        <v>26</v>
      </c>
      <c r="C49" s="1054" t="s">
        <v>3242</v>
      </c>
      <c r="D49" s="1026" t="s">
        <v>3243</v>
      </c>
      <c r="E49" s="1026"/>
      <c r="F49" s="1026"/>
      <c r="G49" s="1026"/>
    </row>
    <row r="50" spans="1:7" x14ac:dyDescent="0.2">
      <c r="A50" s="1025"/>
      <c r="B50" s="1025">
        <v>27</v>
      </c>
      <c r="C50" s="1054"/>
      <c r="D50" s="1026" t="s">
        <v>3151</v>
      </c>
      <c r="E50" s="1026"/>
      <c r="F50" s="1026"/>
      <c r="G50" s="1026"/>
    </row>
    <row r="51" spans="1:7" x14ac:dyDescent="0.2">
      <c r="A51" s="1025"/>
      <c r="B51" s="1025">
        <v>28</v>
      </c>
      <c r="C51" s="1054" t="s">
        <v>3242</v>
      </c>
      <c r="D51" s="1026" t="s">
        <v>3241</v>
      </c>
      <c r="E51" s="1026"/>
      <c r="F51" s="1026"/>
      <c r="G51" s="1026"/>
    </row>
    <row r="52" spans="1:7" x14ac:dyDescent="0.2">
      <c r="A52" s="1025"/>
      <c r="B52" s="1025">
        <v>29</v>
      </c>
      <c r="C52" s="1054" t="s">
        <v>3240</v>
      </c>
      <c r="D52" s="1026" t="s">
        <v>3239</v>
      </c>
      <c r="E52" s="1026"/>
      <c r="F52" s="1026"/>
      <c r="G52" s="1026"/>
    </row>
    <row r="53" spans="1:7" x14ac:dyDescent="0.2">
      <c r="A53" s="1025"/>
      <c r="B53" s="1025">
        <v>30</v>
      </c>
      <c r="C53" s="1054"/>
      <c r="D53" s="1026" t="s">
        <v>3238</v>
      </c>
      <c r="E53" s="1026"/>
      <c r="F53" s="1026"/>
      <c r="G53" s="1026"/>
    </row>
    <row r="54" spans="1:7" x14ac:dyDescent="0.2">
      <c r="A54" s="1025">
        <v>11</v>
      </c>
      <c r="B54" s="1025">
        <v>31</v>
      </c>
      <c r="C54" s="1054" t="s">
        <v>875</v>
      </c>
      <c r="D54" s="1026" t="s">
        <v>3237</v>
      </c>
      <c r="E54" s="1026"/>
      <c r="F54" s="1026"/>
      <c r="G54" s="1026"/>
    </row>
    <row r="55" spans="1:7" x14ac:dyDescent="0.2">
      <c r="A55" s="1025"/>
      <c r="B55" s="1025">
        <v>32</v>
      </c>
      <c r="C55" s="1054"/>
      <c r="D55" s="1026" t="s">
        <v>3236</v>
      </c>
      <c r="E55" s="1026"/>
      <c r="F55" s="1026"/>
      <c r="G55" s="1026"/>
    </row>
    <row r="56" spans="1:7" x14ac:dyDescent="0.2">
      <c r="A56" s="1025">
        <v>12</v>
      </c>
      <c r="B56" s="1025">
        <v>33</v>
      </c>
      <c r="C56" s="1054" t="s">
        <v>3235</v>
      </c>
      <c r="D56" s="1026" t="s">
        <v>3234</v>
      </c>
      <c r="E56" s="1026"/>
      <c r="F56" s="1026"/>
      <c r="G56" s="1026"/>
    </row>
    <row r="57" spans="1:7" x14ac:dyDescent="0.2">
      <c r="A57" s="1025">
        <v>13</v>
      </c>
      <c r="B57" s="1025">
        <v>34</v>
      </c>
      <c r="C57" s="1054" t="s">
        <v>3233</v>
      </c>
      <c r="D57" s="1026" t="s">
        <v>3232</v>
      </c>
      <c r="E57" s="1026"/>
      <c r="F57" s="1026"/>
      <c r="G57" s="1026"/>
    </row>
    <row r="58" spans="1:7" x14ac:dyDescent="0.2">
      <c r="A58" s="1025">
        <v>14</v>
      </c>
      <c r="B58" s="1025">
        <v>35</v>
      </c>
      <c r="C58" s="1054" t="s">
        <v>3231</v>
      </c>
      <c r="D58" s="1026" t="s">
        <v>3230</v>
      </c>
      <c r="E58" s="1026"/>
      <c r="F58" s="1026"/>
      <c r="G58" s="1026"/>
    </row>
    <row r="59" spans="1:7" x14ac:dyDescent="0.2">
      <c r="A59" s="1025">
        <v>15</v>
      </c>
      <c r="B59" s="1025">
        <v>36</v>
      </c>
      <c r="C59" s="1054" t="s">
        <v>3229</v>
      </c>
      <c r="D59" s="1026" t="s">
        <v>3228</v>
      </c>
      <c r="E59" s="1026"/>
      <c r="F59" s="1026"/>
      <c r="G59" s="1026"/>
    </row>
    <row r="60" spans="1:7" x14ac:dyDescent="0.2">
      <c r="A60" s="1025">
        <v>16</v>
      </c>
      <c r="B60" s="1025">
        <v>37</v>
      </c>
      <c r="C60" s="1054" t="s">
        <v>3227</v>
      </c>
      <c r="D60" s="1026" t="s">
        <v>3226</v>
      </c>
      <c r="E60" s="1026"/>
      <c r="F60" s="1026"/>
      <c r="G60" s="1026"/>
    </row>
    <row r="61" spans="1:7" x14ac:dyDescent="0.2">
      <c r="A61" s="1023">
        <v>17</v>
      </c>
      <c r="B61" s="1025">
        <v>38</v>
      </c>
      <c r="C61" s="1054" t="s">
        <v>2727</v>
      </c>
      <c r="D61" s="1026" t="s">
        <v>3225</v>
      </c>
      <c r="E61" s="1026"/>
      <c r="F61" s="1026"/>
      <c r="G61" s="1026"/>
    </row>
    <row r="62" spans="1:7" x14ac:dyDescent="0.2">
      <c r="A62" s="1025"/>
      <c r="B62" s="1025">
        <v>39</v>
      </c>
      <c r="C62" s="1054"/>
      <c r="D62" s="1026" t="s">
        <v>3151</v>
      </c>
      <c r="E62" s="1026"/>
      <c r="F62" s="1026"/>
      <c r="G62" s="1026"/>
    </row>
    <row r="63" spans="1:7" x14ac:dyDescent="0.2">
      <c r="A63" s="1025"/>
      <c r="B63" s="1025">
        <v>40</v>
      </c>
      <c r="C63" s="1054" t="s">
        <v>2345</v>
      </c>
      <c r="D63" s="1026" t="s">
        <v>3224</v>
      </c>
      <c r="E63" s="1026"/>
      <c r="F63" s="1026"/>
      <c r="G63" s="1026"/>
    </row>
    <row r="64" spans="1:7" x14ac:dyDescent="0.2">
      <c r="A64" s="1025">
        <v>18</v>
      </c>
      <c r="B64" s="1025">
        <v>41</v>
      </c>
      <c r="C64" s="1054" t="s">
        <v>3223</v>
      </c>
      <c r="D64" s="1026" t="s">
        <v>3222</v>
      </c>
      <c r="E64" s="1026"/>
      <c r="F64" s="1026"/>
      <c r="G64" s="1026"/>
    </row>
    <row r="65" spans="1:7" x14ac:dyDescent="0.2">
      <c r="A65" s="1025">
        <v>19</v>
      </c>
      <c r="B65" s="1025">
        <v>42</v>
      </c>
      <c r="C65" s="1054" t="s">
        <v>3179</v>
      </c>
      <c r="D65" s="1026" t="s">
        <v>3221</v>
      </c>
      <c r="E65" s="1026"/>
      <c r="F65" s="1026"/>
      <c r="G65" s="1026"/>
    </row>
    <row r="66" spans="1:7" x14ac:dyDescent="0.2">
      <c r="A66" s="1025"/>
      <c r="B66" s="1025">
        <v>43</v>
      </c>
      <c r="C66" s="1054"/>
      <c r="D66" s="1026" t="s">
        <v>3151</v>
      </c>
      <c r="E66" s="1026"/>
      <c r="F66" s="1026"/>
      <c r="G66" s="1026"/>
    </row>
    <row r="67" spans="1:7" x14ac:dyDescent="0.2">
      <c r="A67" s="1025">
        <v>20</v>
      </c>
      <c r="B67" s="1025">
        <v>44</v>
      </c>
      <c r="C67" s="1054" t="s">
        <v>3220</v>
      </c>
      <c r="D67" s="1026" t="s">
        <v>3219</v>
      </c>
      <c r="E67" s="1026"/>
      <c r="F67" s="1026"/>
      <c r="G67" s="1026"/>
    </row>
    <row r="68" spans="1:7" x14ac:dyDescent="0.2">
      <c r="A68" s="1025"/>
      <c r="B68" s="1025"/>
      <c r="C68" s="1054"/>
      <c r="D68" s="1026"/>
      <c r="E68" s="1026"/>
      <c r="F68" s="1026"/>
      <c r="G68" s="1026"/>
    </row>
    <row r="69" spans="1:7" x14ac:dyDescent="0.2">
      <c r="A69" s="1025">
        <v>21</v>
      </c>
      <c r="B69" s="1025">
        <v>46</v>
      </c>
      <c r="C69" s="1054" t="s">
        <v>3218</v>
      </c>
      <c r="D69" s="1026" t="s">
        <v>3217</v>
      </c>
      <c r="E69" s="1026"/>
      <c r="F69" s="1026"/>
      <c r="G69" s="1026"/>
    </row>
    <row r="70" spans="1:7" x14ac:dyDescent="0.2">
      <c r="A70" s="1025"/>
      <c r="B70" s="1025">
        <v>47</v>
      </c>
      <c r="C70" s="1054"/>
      <c r="D70" s="1026" t="s">
        <v>3216</v>
      </c>
      <c r="E70" s="1026"/>
      <c r="F70" s="1026"/>
      <c r="G70" s="1026"/>
    </row>
    <row r="71" spans="1:7" x14ac:dyDescent="0.2">
      <c r="A71" s="1025">
        <v>22</v>
      </c>
      <c r="B71" s="1025">
        <v>48</v>
      </c>
      <c r="C71" s="1054" t="s">
        <v>2308</v>
      </c>
      <c r="D71" s="1026" t="s">
        <v>3215</v>
      </c>
      <c r="E71" s="1026"/>
      <c r="F71" s="1026"/>
      <c r="G71" s="1026"/>
    </row>
    <row r="72" spans="1:7" x14ac:dyDescent="0.2">
      <c r="A72" s="1025"/>
      <c r="B72" s="1025">
        <v>49</v>
      </c>
      <c r="C72" s="1054"/>
      <c r="D72" s="1026" t="s">
        <v>3214</v>
      </c>
      <c r="E72" s="1026"/>
      <c r="F72" s="1026"/>
      <c r="G72" s="1026"/>
    </row>
    <row r="73" spans="1:7" x14ac:dyDescent="0.2">
      <c r="A73" s="1025"/>
      <c r="B73" s="1025">
        <v>50</v>
      </c>
      <c r="C73" s="1054"/>
      <c r="D73" s="1026" t="s">
        <v>3213</v>
      </c>
      <c r="E73" s="1026"/>
      <c r="F73" s="1026"/>
      <c r="G73" s="1026"/>
    </row>
    <row r="74" spans="1:7" x14ac:dyDescent="0.2">
      <c r="A74" s="1025">
        <v>23</v>
      </c>
      <c r="B74" s="1025">
        <v>51</v>
      </c>
      <c r="C74" s="1054" t="s">
        <v>3212</v>
      </c>
      <c r="D74" s="1026" t="s">
        <v>3211</v>
      </c>
      <c r="E74" s="1026"/>
      <c r="F74" s="1026"/>
      <c r="G74" s="1026"/>
    </row>
    <row r="75" spans="1:7" x14ac:dyDescent="0.2">
      <c r="A75" s="1025">
        <v>24</v>
      </c>
      <c r="B75" s="1025">
        <v>52</v>
      </c>
      <c r="C75" s="1054" t="s">
        <v>3210</v>
      </c>
      <c r="D75" s="1026" t="s">
        <v>3209</v>
      </c>
      <c r="E75" s="1026"/>
      <c r="F75" s="1026"/>
      <c r="G75" s="1026"/>
    </row>
    <row r="76" spans="1:7" x14ac:dyDescent="0.2">
      <c r="A76" s="1025">
        <v>25</v>
      </c>
      <c r="B76" s="1025">
        <v>53</v>
      </c>
      <c r="C76" s="1054" t="s">
        <v>875</v>
      </c>
      <c r="D76" s="1026" t="s">
        <v>3208</v>
      </c>
      <c r="E76" s="1026"/>
      <c r="F76" s="1026"/>
      <c r="G76" s="1026"/>
    </row>
    <row r="77" spans="1:7" x14ac:dyDescent="0.2">
      <c r="A77" s="1025"/>
      <c r="B77" s="1025"/>
      <c r="C77" s="1054"/>
      <c r="D77" s="1026"/>
      <c r="E77" s="1026"/>
      <c r="F77" s="1026"/>
      <c r="G77" s="1026"/>
    </row>
    <row r="78" spans="1:7" x14ac:dyDescent="0.2">
      <c r="A78" s="1025"/>
      <c r="B78" s="1025"/>
      <c r="C78" s="1056" t="s">
        <v>9</v>
      </c>
      <c r="D78" s="1026"/>
      <c r="E78" s="1026"/>
      <c r="F78" s="1026"/>
      <c r="G78" s="1026"/>
    </row>
    <row r="79" spans="1:7" x14ac:dyDescent="0.2">
      <c r="A79" s="1025"/>
      <c r="B79" s="1025"/>
      <c r="C79" s="1054"/>
      <c r="D79" s="1026"/>
      <c r="E79" s="1026"/>
      <c r="F79" s="1026"/>
      <c r="G79" s="1026"/>
    </row>
    <row r="80" spans="1:7" x14ac:dyDescent="0.2">
      <c r="A80" s="1025">
        <v>26</v>
      </c>
      <c r="B80" s="1025">
        <v>54</v>
      </c>
      <c r="C80" s="1054" t="s">
        <v>3207</v>
      </c>
      <c r="D80" s="1026" t="s">
        <v>3206</v>
      </c>
      <c r="E80" s="1026"/>
      <c r="F80" s="1026"/>
      <c r="G80" s="1026"/>
    </row>
    <row r="81" spans="1:7" x14ac:dyDescent="0.2">
      <c r="A81" s="1025">
        <v>27</v>
      </c>
      <c r="B81" s="1025">
        <v>55</v>
      </c>
      <c r="C81" s="1054" t="s">
        <v>3205</v>
      </c>
      <c r="D81" s="1026" t="s">
        <v>3204</v>
      </c>
      <c r="E81" s="1026"/>
      <c r="F81" s="1026"/>
      <c r="G81" s="1026"/>
    </row>
    <row r="82" spans="1:7" x14ac:dyDescent="0.2">
      <c r="A82" s="1025">
        <v>28</v>
      </c>
      <c r="B82" s="1025">
        <v>56</v>
      </c>
      <c r="C82" s="1054" t="s">
        <v>1963</v>
      </c>
      <c r="D82" s="1026" t="s">
        <v>3203</v>
      </c>
      <c r="E82" s="1026"/>
      <c r="F82" s="1026"/>
      <c r="G82" s="1026"/>
    </row>
    <row r="83" spans="1:7" x14ac:dyDescent="0.2">
      <c r="A83" s="1025"/>
      <c r="B83" s="1025">
        <v>57</v>
      </c>
      <c r="C83" s="1054"/>
      <c r="D83" s="1026" t="s">
        <v>3151</v>
      </c>
      <c r="E83" s="1026"/>
      <c r="F83" s="1026"/>
      <c r="G83" s="1026"/>
    </row>
    <row r="84" spans="1:7" x14ac:dyDescent="0.2">
      <c r="A84" s="1025">
        <v>29</v>
      </c>
      <c r="B84" s="1025">
        <v>58</v>
      </c>
      <c r="C84" s="1054" t="s">
        <v>3202</v>
      </c>
      <c r="D84" s="1026" t="s">
        <v>3201</v>
      </c>
      <c r="E84" s="1026"/>
      <c r="F84" s="1026"/>
      <c r="G84" s="1026"/>
    </row>
    <row r="85" spans="1:7" x14ac:dyDescent="0.2">
      <c r="A85" s="1025"/>
      <c r="B85" s="1025">
        <v>59</v>
      </c>
      <c r="C85" s="1054"/>
      <c r="D85" s="1026" t="s">
        <v>3200</v>
      </c>
      <c r="E85" s="1026"/>
      <c r="F85" s="1026"/>
      <c r="G85" s="1026"/>
    </row>
    <row r="86" spans="1:7" x14ac:dyDescent="0.2">
      <c r="A86" s="1025"/>
      <c r="B86" s="1025">
        <v>60</v>
      </c>
      <c r="C86" s="1054"/>
      <c r="D86" s="1026" t="s">
        <v>3199</v>
      </c>
      <c r="E86" s="1026"/>
      <c r="F86" s="1026"/>
      <c r="G86" s="1026"/>
    </row>
    <row r="87" spans="1:7" x14ac:dyDescent="0.2">
      <c r="A87" s="1025"/>
      <c r="B87" s="1025">
        <v>61</v>
      </c>
      <c r="C87" s="1054"/>
      <c r="D87" s="1026" t="s">
        <v>3151</v>
      </c>
      <c r="E87" s="1026"/>
      <c r="F87" s="1026"/>
      <c r="G87" s="1026"/>
    </row>
    <row r="88" spans="1:7" x14ac:dyDescent="0.2">
      <c r="A88" s="1025">
        <v>30</v>
      </c>
      <c r="B88" s="1025">
        <v>62</v>
      </c>
      <c r="C88" s="1054" t="s">
        <v>3198</v>
      </c>
      <c r="D88" s="1026" t="s">
        <v>3197</v>
      </c>
      <c r="E88" s="1026"/>
      <c r="F88" s="1026"/>
      <c r="G88" s="1026"/>
    </row>
    <row r="89" spans="1:7" x14ac:dyDescent="0.2">
      <c r="A89" s="1025"/>
      <c r="B89" s="1025">
        <v>63</v>
      </c>
      <c r="C89" s="1054"/>
      <c r="D89" s="1026" t="s">
        <v>3151</v>
      </c>
      <c r="E89" s="1026"/>
      <c r="F89" s="1026"/>
      <c r="G89" s="1026"/>
    </row>
    <row r="90" spans="1:7" x14ac:dyDescent="0.2">
      <c r="A90" s="1025">
        <v>31</v>
      </c>
      <c r="B90" s="1025">
        <v>64</v>
      </c>
      <c r="C90" s="1054" t="s">
        <v>3196</v>
      </c>
      <c r="D90" s="1026" t="s">
        <v>3195</v>
      </c>
      <c r="E90" s="1026"/>
      <c r="F90" s="1026"/>
      <c r="G90" s="1026"/>
    </row>
    <row r="91" spans="1:7" x14ac:dyDescent="0.2">
      <c r="A91" s="1025">
        <v>32</v>
      </c>
      <c r="B91" s="1025">
        <v>65</v>
      </c>
      <c r="C91" s="1054" t="s">
        <v>3194</v>
      </c>
      <c r="D91" s="1026" t="s">
        <v>3193</v>
      </c>
      <c r="E91" s="1026"/>
      <c r="F91" s="1026"/>
      <c r="G91" s="1026"/>
    </row>
    <row r="92" spans="1:7" x14ac:dyDescent="0.2">
      <c r="A92" s="1025">
        <v>33</v>
      </c>
      <c r="B92" s="1025">
        <v>66</v>
      </c>
      <c r="C92" s="1054" t="s">
        <v>3192</v>
      </c>
      <c r="D92" s="1026" t="s">
        <v>3191</v>
      </c>
      <c r="E92" s="1026"/>
      <c r="F92" s="1026"/>
      <c r="G92" s="1026"/>
    </row>
    <row r="93" spans="1:7" x14ac:dyDescent="0.2">
      <c r="A93" s="1025">
        <v>34</v>
      </c>
      <c r="B93" s="1025">
        <v>67</v>
      </c>
      <c r="C93" s="1055" t="s">
        <v>3190</v>
      </c>
      <c r="D93" s="1057" t="s">
        <v>803</v>
      </c>
      <c r="E93" s="1026"/>
      <c r="F93" s="1026"/>
      <c r="G93" s="1026"/>
    </row>
    <row r="94" spans="1:7" x14ac:dyDescent="0.2">
      <c r="A94" s="1025">
        <v>35</v>
      </c>
      <c r="B94" s="1025">
        <v>68</v>
      </c>
      <c r="C94" s="1054" t="s">
        <v>3189</v>
      </c>
      <c r="D94" s="1026" t="s">
        <v>3188</v>
      </c>
      <c r="E94" s="1026"/>
      <c r="F94" s="1026"/>
      <c r="G94" s="1026"/>
    </row>
    <row r="95" spans="1:7" x14ac:dyDescent="0.2">
      <c r="A95" s="1025">
        <v>36</v>
      </c>
      <c r="B95" s="1025">
        <v>69</v>
      </c>
      <c r="C95" s="1054" t="s">
        <v>3187</v>
      </c>
      <c r="D95" s="1026" t="s">
        <v>3186</v>
      </c>
      <c r="E95" s="1026"/>
      <c r="F95" s="1026"/>
      <c r="G95" s="1026"/>
    </row>
    <row r="96" spans="1:7" x14ac:dyDescent="0.2">
      <c r="A96" s="1025">
        <v>37</v>
      </c>
      <c r="B96" s="1025">
        <v>70</v>
      </c>
      <c r="C96" s="1054" t="s">
        <v>3185</v>
      </c>
      <c r="D96" s="1026" t="s">
        <v>3184</v>
      </c>
      <c r="E96" s="1026"/>
      <c r="F96" s="1026"/>
      <c r="G96" s="1026"/>
    </row>
    <row r="97" spans="1:7" x14ac:dyDescent="0.2">
      <c r="E97" s="1026"/>
      <c r="F97" s="1026"/>
      <c r="G97" s="1026"/>
    </row>
    <row r="98" spans="1:7" x14ac:dyDescent="0.2">
      <c r="A98" s="1026"/>
      <c r="B98" s="1025"/>
      <c r="C98" s="1054"/>
      <c r="D98" s="1026"/>
      <c r="E98" s="1026"/>
      <c r="F98" s="1026"/>
      <c r="G98" s="1026"/>
    </row>
    <row r="99" spans="1:7" x14ac:dyDescent="0.2">
      <c r="A99" s="1026"/>
      <c r="B99" s="1025"/>
      <c r="C99" s="1056" t="s">
        <v>8</v>
      </c>
      <c r="D99" s="1026"/>
      <c r="E99" s="1026"/>
      <c r="F99" s="1026"/>
      <c r="G99" s="1026"/>
    </row>
    <row r="100" spans="1:7" x14ac:dyDescent="0.2">
      <c r="A100" s="1026"/>
      <c r="B100" s="1025"/>
      <c r="C100" s="1054"/>
      <c r="D100" s="1026"/>
      <c r="E100" s="1026"/>
      <c r="F100" s="1026"/>
      <c r="G100" s="1026"/>
    </row>
    <row r="101" spans="1:7" x14ac:dyDescent="0.2">
      <c r="A101" s="1023">
        <v>38</v>
      </c>
      <c r="B101" s="1025">
        <v>71</v>
      </c>
      <c r="C101" s="1054" t="s">
        <v>3183</v>
      </c>
      <c r="D101" s="1026" t="s">
        <v>3182</v>
      </c>
      <c r="E101" s="1026"/>
      <c r="F101" s="1026"/>
      <c r="G101" s="1026"/>
    </row>
    <row r="102" spans="1:7" x14ac:dyDescent="0.2">
      <c r="A102" s="1025"/>
      <c r="B102" s="1025"/>
      <c r="C102" s="1054"/>
      <c r="D102" s="1026"/>
      <c r="E102" s="1026"/>
      <c r="F102" s="1026"/>
      <c r="G102" s="1026"/>
    </row>
    <row r="103" spans="1:7" x14ac:dyDescent="0.2">
      <c r="A103" s="1025"/>
      <c r="B103" s="1025"/>
      <c r="C103" s="1056" t="s">
        <v>37</v>
      </c>
      <c r="D103" s="1026"/>
      <c r="E103" s="1026"/>
      <c r="F103" s="1026"/>
      <c r="G103" s="1026"/>
    </row>
    <row r="104" spans="1:7" x14ac:dyDescent="0.2">
      <c r="A104" s="1025"/>
      <c r="B104" s="1025"/>
      <c r="C104" s="1054"/>
      <c r="D104" s="1026"/>
      <c r="E104" s="1026"/>
      <c r="F104" s="1026"/>
      <c r="G104" s="1026"/>
    </row>
    <row r="105" spans="1:7" x14ac:dyDescent="0.2">
      <c r="A105" s="1025">
        <v>39</v>
      </c>
      <c r="B105" s="1025">
        <v>72</v>
      </c>
      <c r="C105" s="1054" t="s">
        <v>3181</v>
      </c>
      <c r="D105" s="1026" t="s">
        <v>3180</v>
      </c>
      <c r="E105" s="1026"/>
      <c r="F105" s="1026"/>
      <c r="G105" s="1026"/>
    </row>
    <row r="106" spans="1:7" x14ac:dyDescent="0.2">
      <c r="A106" s="1025"/>
      <c r="B106" s="1025">
        <v>73</v>
      </c>
      <c r="C106" s="1054"/>
      <c r="D106" s="1026" t="s">
        <v>3175</v>
      </c>
      <c r="E106" s="1026"/>
      <c r="F106" s="1026"/>
      <c r="G106" s="1026"/>
    </row>
    <row r="107" spans="1:7" x14ac:dyDescent="0.2">
      <c r="A107" s="1025"/>
      <c r="B107" s="1025">
        <v>74</v>
      </c>
      <c r="C107" s="1054" t="s">
        <v>3179</v>
      </c>
      <c r="D107" s="1026" t="s">
        <v>3178</v>
      </c>
      <c r="E107" s="1026"/>
      <c r="F107" s="1026"/>
      <c r="G107" s="1026"/>
    </row>
    <row r="108" spans="1:7" x14ac:dyDescent="0.2">
      <c r="A108" s="1025"/>
      <c r="B108" s="1025">
        <v>75</v>
      </c>
      <c r="C108" s="1054" t="s">
        <v>3177</v>
      </c>
      <c r="D108" s="1026" t="s">
        <v>3176</v>
      </c>
      <c r="E108" s="1026"/>
      <c r="F108" s="1026"/>
      <c r="G108" s="1026"/>
    </row>
    <row r="109" spans="1:7" x14ac:dyDescent="0.2">
      <c r="A109" s="1025"/>
      <c r="B109" s="1025">
        <v>76</v>
      </c>
      <c r="C109" s="1054"/>
      <c r="D109" s="1026" t="s">
        <v>3175</v>
      </c>
      <c r="E109" s="1026"/>
      <c r="F109" s="1026"/>
      <c r="G109" s="1026"/>
    </row>
    <row r="110" spans="1:7" x14ac:dyDescent="0.2">
      <c r="A110" s="1025">
        <v>40</v>
      </c>
      <c r="B110" s="1025">
        <v>77</v>
      </c>
      <c r="C110" s="1054" t="s">
        <v>3174</v>
      </c>
      <c r="D110" s="1026" t="s">
        <v>3173</v>
      </c>
      <c r="E110" s="1026"/>
      <c r="F110" s="1026"/>
      <c r="G110" s="1026"/>
    </row>
    <row r="111" spans="1:7" x14ac:dyDescent="0.2">
      <c r="A111" s="1025"/>
      <c r="B111" s="1025">
        <v>78</v>
      </c>
      <c r="C111" s="1054"/>
      <c r="D111" s="1026" t="s">
        <v>3172</v>
      </c>
      <c r="E111" s="1026"/>
      <c r="F111" s="1026"/>
      <c r="G111" s="1026"/>
    </row>
    <row r="112" spans="1:7" x14ac:dyDescent="0.2">
      <c r="A112" s="1025">
        <v>41</v>
      </c>
      <c r="B112" s="1025">
        <v>79</v>
      </c>
      <c r="C112" s="1054" t="s">
        <v>3171</v>
      </c>
      <c r="D112" s="1026" t="s">
        <v>3170</v>
      </c>
      <c r="E112" s="1026"/>
      <c r="F112" s="1026"/>
      <c r="G112" s="1026"/>
    </row>
    <row r="113" spans="1:7" x14ac:dyDescent="0.2">
      <c r="A113" s="1025">
        <v>42</v>
      </c>
      <c r="B113" s="1025">
        <v>80</v>
      </c>
      <c r="C113" s="1054" t="s">
        <v>3169</v>
      </c>
      <c r="D113" s="1026" t="s">
        <v>3168</v>
      </c>
      <c r="E113" s="1026"/>
      <c r="F113" s="1026"/>
      <c r="G113" s="1026"/>
    </row>
    <row r="114" spans="1:7" x14ac:dyDescent="0.2">
      <c r="A114" s="1025"/>
      <c r="B114" s="1025"/>
      <c r="C114" s="1054"/>
      <c r="D114" s="1026"/>
      <c r="E114" s="1026"/>
      <c r="F114" s="1026"/>
      <c r="G114" s="1026"/>
    </row>
    <row r="115" spans="1:7" x14ac:dyDescent="0.2">
      <c r="A115" s="1025"/>
      <c r="B115" s="1025"/>
      <c r="C115" s="1056" t="s">
        <v>2588</v>
      </c>
      <c r="D115" s="1026"/>
      <c r="E115" s="1026"/>
      <c r="F115" s="1026"/>
      <c r="G115" s="1026"/>
    </row>
    <row r="116" spans="1:7" x14ac:dyDescent="0.2">
      <c r="A116" s="1025"/>
      <c r="B116" s="1025"/>
      <c r="C116" s="1055"/>
      <c r="D116" s="1026"/>
      <c r="E116" s="1026"/>
      <c r="F116" s="1026"/>
      <c r="G116" s="1026"/>
    </row>
    <row r="117" spans="1:7" x14ac:dyDescent="0.2">
      <c r="A117" s="1025">
        <v>43</v>
      </c>
      <c r="B117" s="1025">
        <v>81</v>
      </c>
      <c r="C117" s="1054" t="s">
        <v>3167</v>
      </c>
      <c r="D117" s="1026" t="s">
        <v>3166</v>
      </c>
      <c r="E117" s="1026"/>
      <c r="F117" s="1026"/>
      <c r="G117" s="1026"/>
    </row>
    <row r="118" spans="1:7" x14ac:dyDescent="0.2">
      <c r="A118" s="1025"/>
      <c r="B118" s="1025">
        <v>82</v>
      </c>
      <c r="C118" s="1054"/>
      <c r="D118" s="1026" t="s">
        <v>3165</v>
      </c>
      <c r="E118" s="1026"/>
      <c r="F118" s="1026"/>
      <c r="G118" s="1026"/>
    </row>
    <row r="119" spans="1:7" x14ac:dyDescent="0.2">
      <c r="A119" s="1025">
        <v>44</v>
      </c>
      <c r="B119" s="1025">
        <v>83</v>
      </c>
      <c r="C119" s="1054" t="s">
        <v>875</v>
      </c>
      <c r="D119" s="1026" t="s">
        <v>3164</v>
      </c>
      <c r="E119" s="1026"/>
      <c r="F119" s="1026"/>
      <c r="G119" s="1026"/>
    </row>
    <row r="120" spans="1:7" x14ac:dyDescent="0.2">
      <c r="A120" s="1025"/>
      <c r="C120" s="1054"/>
      <c r="D120" s="1026"/>
      <c r="E120" s="1026"/>
      <c r="F120" s="1026"/>
      <c r="G120" s="1026"/>
    </row>
    <row r="121" spans="1:7" x14ac:dyDescent="0.2">
      <c r="A121" s="1025">
        <v>45</v>
      </c>
      <c r="B121" s="1023">
        <v>84</v>
      </c>
      <c r="C121" s="1054" t="s">
        <v>3163</v>
      </c>
      <c r="D121" s="1026" t="s">
        <v>247</v>
      </c>
      <c r="E121" s="1026"/>
      <c r="F121" s="1026"/>
      <c r="G121" s="1026"/>
    </row>
    <row r="122" spans="1:7" x14ac:dyDescent="0.2">
      <c r="A122" s="1025">
        <v>46</v>
      </c>
      <c r="B122" s="1025">
        <v>85</v>
      </c>
      <c r="C122" s="1054" t="s">
        <v>3162</v>
      </c>
      <c r="D122" s="1026" t="s">
        <v>3161</v>
      </c>
      <c r="E122" s="1026"/>
      <c r="F122" s="1026"/>
      <c r="G122" s="1026"/>
    </row>
    <row r="123" spans="1:7" x14ac:dyDescent="0.2">
      <c r="A123" s="1025"/>
      <c r="B123" s="1025">
        <v>86</v>
      </c>
      <c r="C123" s="1054" t="s">
        <v>3160</v>
      </c>
      <c r="D123" s="1026" t="s">
        <v>3159</v>
      </c>
      <c r="E123" s="1026"/>
      <c r="F123" s="1026"/>
      <c r="G123" s="1026"/>
    </row>
    <row r="124" spans="1:7" x14ac:dyDescent="0.2">
      <c r="A124" s="1025"/>
      <c r="B124" s="1025">
        <v>87</v>
      </c>
      <c r="C124" s="1054" t="s">
        <v>1963</v>
      </c>
      <c r="D124" s="1026" t="s">
        <v>3158</v>
      </c>
      <c r="E124" s="1026"/>
      <c r="F124" s="1026"/>
      <c r="G124" s="1026"/>
    </row>
    <row r="125" spans="1:7" x14ac:dyDescent="0.2">
      <c r="A125" s="1025"/>
      <c r="B125" s="1025">
        <v>88</v>
      </c>
      <c r="C125" s="1054" t="s">
        <v>3157</v>
      </c>
      <c r="D125" s="1026" t="s">
        <v>3156</v>
      </c>
      <c r="E125" s="1026"/>
      <c r="F125" s="1026"/>
      <c r="G125" s="1026"/>
    </row>
    <row r="126" spans="1:7" x14ac:dyDescent="0.2">
      <c r="A126" s="1023">
        <v>47</v>
      </c>
      <c r="B126" s="1025">
        <v>89</v>
      </c>
      <c r="C126" s="1054"/>
      <c r="D126" s="1026" t="s">
        <v>3155</v>
      </c>
      <c r="E126" s="1026"/>
      <c r="F126" s="1026"/>
      <c r="G126" s="1026"/>
    </row>
    <row r="127" spans="1:7" x14ac:dyDescent="0.2">
      <c r="A127" s="1025"/>
      <c r="B127" s="1025">
        <v>90</v>
      </c>
      <c r="C127" s="1054"/>
      <c r="D127" s="1026" t="s">
        <v>3154</v>
      </c>
      <c r="E127" s="1026"/>
      <c r="F127" s="1026"/>
      <c r="G127" s="1026"/>
    </row>
    <row r="128" spans="1:7" x14ac:dyDescent="0.2">
      <c r="A128" s="1025"/>
      <c r="B128" s="1025">
        <v>91</v>
      </c>
      <c r="C128" s="1054" t="s">
        <v>3153</v>
      </c>
      <c r="D128" s="1026" t="s">
        <v>3152</v>
      </c>
      <c r="E128" s="1026"/>
      <c r="F128" s="1026"/>
      <c r="G128" s="1026"/>
    </row>
    <row r="129" spans="1:7" x14ac:dyDescent="0.2">
      <c r="A129" s="1025">
        <v>48</v>
      </c>
      <c r="B129" s="1025">
        <v>92</v>
      </c>
      <c r="C129" s="1054"/>
      <c r="D129" s="1026" t="s">
        <v>3151</v>
      </c>
      <c r="E129" s="1026"/>
      <c r="F129" s="1026"/>
      <c r="G129" s="1026"/>
    </row>
    <row r="130" spans="1:7" x14ac:dyDescent="0.2">
      <c r="A130" s="1025"/>
      <c r="B130" s="1025">
        <v>93</v>
      </c>
      <c r="C130" s="1054" t="s">
        <v>3150</v>
      </c>
      <c r="D130" s="1026" t="s">
        <v>3149</v>
      </c>
      <c r="E130" s="1026"/>
      <c r="F130" s="1026"/>
      <c r="G130" s="1026"/>
    </row>
    <row r="131" spans="1:7" x14ac:dyDescent="0.2">
      <c r="A131" s="1025">
        <v>49</v>
      </c>
      <c r="B131" s="1025">
        <v>94</v>
      </c>
      <c r="C131" s="1054" t="s">
        <v>3148</v>
      </c>
      <c r="D131" s="1026" t="s">
        <v>3147</v>
      </c>
      <c r="E131" s="1026"/>
      <c r="F131" s="1026"/>
      <c r="G131" s="1026"/>
    </row>
    <row r="132" spans="1:7" x14ac:dyDescent="0.2">
      <c r="A132" s="1023">
        <v>50</v>
      </c>
      <c r="B132" s="1025">
        <v>95</v>
      </c>
      <c r="C132" s="1054" t="s">
        <v>3146</v>
      </c>
      <c r="D132" s="1026" t="s">
        <v>3145</v>
      </c>
      <c r="E132" s="1026"/>
      <c r="F132" s="1026"/>
      <c r="G132" s="1026"/>
    </row>
    <row r="133" spans="1:7" x14ac:dyDescent="0.2">
      <c r="A133" s="1023">
        <v>51</v>
      </c>
      <c r="B133" s="1025">
        <v>96</v>
      </c>
      <c r="C133" s="1054" t="s">
        <v>3144</v>
      </c>
      <c r="D133" s="1026" t="s">
        <v>3143</v>
      </c>
      <c r="E133" s="1026"/>
      <c r="F133" s="1026"/>
      <c r="G133" s="1026"/>
    </row>
    <row r="134" spans="1:7" x14ac:dyDescent="0.2">
      <c r="A134" s="1023">
        <v>52</v>
      </c>
      <c r="B134" s="1025">
        <v>97</v>
      </c>
      <c r="C134" s="1054" t="s">
        <v>3142</v>
      </c>
      <c r="D134" s="1026" t="s">
        <v>3141</v>
      </c>
      <c r="E134" s="1026"/>
      <c r="F134" s="1026"/>
      <c r="G134" s="1026"/>
    </row>
    <row r="135" spans="1:7" x14ac:dyDescent="0.2">
      <c r="A135" s="1025"/>
      <c r="B135" s="1025">
        <v>98</v>
      </c>
      <c r="C135" s="1054" t="s">
        <v>3140</v>
      </c>
      <c r="D135" s="1026" t="s">
        <v>3139</v>
      </c>
      <c r="E135" s="1026"/>
      <c r="F135" s="1026"/>
      <c r="G135" s="1026"/>
    </row>
    <row r="136" spans="1:7" x14ac:dyDescent="0.2">
      <c r="A136" s="1025">
        <v>53</v>
      </c>
      <c r="B136" s="1025">
        <v>99</v>
      </c>
      <c r="C136" s="1054" t="s">
        <v>3138</v>
      </c>
      <c r="D136" s="1026" t="s">
        <v>3137</v>
      </c>
      <c r="E136" s="1026"/>
      <c r="F136" s="1026"/>
      <c r="G136" s="1026"/>
    </row>
    <row r="137" spans="1:7" x14ac:dyDescent="0.2">
      <c r="A137" s="1025"/>
      <c r="B137" s="1025"/>
      <c r="C137" s="1054"/>
      <c r="D137" s="1026"/>
      <c r="E137" s="1026"/>
      <c r="F137" s="1026"/>
      <c r="G137" s="1026"/>
    </row>
    <row r="138" spans="1:7" ht="25.5" x14ac:dyDescent="0.2">
      <c r="A138" s="1025"/>
      <c r="B138" s="1025"/>
      <c r="C138" s="1056" t="s">
        <v>3136</v>
      </c>
      <c r="D138" s="1026"/>
      <c r="E138" s="1026"/>
      <c r="F138" s="1026"/>
      <c r="G138" s="1026"/>
    </row>
    <row r="139" spans="1:7" x14ac:dyDescent="0.2">
      <c r="A139" s="1025"/>
      <c r="B139" s="1025"/>
      <c r="C139" s="1027"/>
      <c r="D139" s="1026"/>
      <c r="E139" s="1026"/>
      <c r="F139" s="1026"/>
      <c r="G139" s="1026"/>
    </row>
    <row r="140" spans="1:7" ht="25.5" x14ac:dyDescent="0.2">
      <c r="A140" s="1023">
        <v>54</v>
      </c>
      <c r="B140" s="1023">
        <v>100</v>
      </c>
      <c r="C140" s="1027" t="s">
        <v>3135</v>
      </c>
      <c r="D140" s="1026"/>
      <c r="E140" s="1026"/>
      <c r="F140" s="1026"/>
      <c r="G140" s="1026"/>
    </row>
    <row r="141" spans="1:7" ht="25.5" x14ac:dyDescent="0.2">
      <c r="A141" s="1023">
        <v>55</v>
      </c>
      <c r="B141" s="1023">
        <v>101</v>
      </c>
      <c r="C141" s="1026" t="s">
        <v>3134</v>
      </c>
      <c r="D141" s="1026"/>
      <c r="E141" s="1026"/>
      <c r="F141" s="1026"/>
      <c r="G141" s="1026"/>
    </row>
    <row r="142" spans="1:7" x14ac:dyDescent="0.2">
      <c r="A142" s="1023">
        <v>56</v>
      </c>
      <c r="B142" s="1025">
        <v>102</v>
      </c>
      <c r="C142" s="1026" t="s">
        <v>3133</v>
      </c>
      <c r="D142" s="1026"/>
      <c r="E142" s="1026"/>
      <c r="F142" s="1026"/>
      <c r="G142" s="1026"/>
    </row>
    <row r="143" spans="1:7" x14ac:dyDescent="0.2">
      <c r="A143" s="1023">
        <v>57</v>
      </c>
      <c r="B143" s="1025">
        <v>103</v>
      </c>
      <c r="C143" s="1026" t="s">
        <v>3132</v>
      </c>
      <c r="D143" s="1026"/>
      <c r="E143" s="1026"/>
      <c r="F143" s="1026"/>
      <c r="G143" s="1026"/>
    </row>
    <row r="144" spans="1:7" x14ac:dyDescent="0.2">
      <c r="A144" s="1023">
        <v>58</v>
      </c>
      <c r="B144" s="1023">
        <v>104</v>
      </c>
      <c r="C144" s="1054" t="s">
        <v>3131</v>
      </c>
      <c r="D144" s="1026"/>
      <c r="E144" s="1026"/>
      <c r="F144" s="1026"/>
      <c r="G144" s="1026"/>
    </row>
    <row r="145" spans="1:7" x14ac:dyDescent="0.2">
      <c r="A145" s="1023">
        <v>59</v>
      </c>
      <c r="B145" s="1023">
        <v>105</v>
      </c>
      <c r="C145" s="1054" t="s">
        <v>3130</v>
      </c>
      <c r="D145" s="1026"/>
      <c r="E145" s="1026"/>
      <c r="F145" s="1026"/>
      <c r="G145" s="1026"/>
    </row>
    <row r="146" spans="1:7" x14ac:dyDescent="0.2">
      <c r="A146" s="1023">
        <v>60</v>
      </c>
      <c r="B146" s="1025">
        <v>106</v>
      </c>
      <c r="C146" s="1054" t="s">
        <v>3129</v>
      </c>
      <c r="D146" s="1026"/>
      <c r="E146" s="1026"/>
      <c r="F146" s="1026"/>
      <c r="G146" s="1026"/>
    </row>
    <row r="147" spans="1:7" x14ac:dyDescent="0.2">
      <c r="A147" s="1023">
        <v>61</v>
      </c>
      <c r="B147" s="1025">
        <v>107</v>
      </c>
      <c r="C147" s="1055" t="s">
        <v>3128</v>
      </c>
      <c r="D147" s="1026"/>
      <c r="E147" s="1026"/>
      <c r="F147" s="1026"/>
      <c r="G147" s="1026"/>
    </row>
    <row r="148" spans="1:7" x14ac:dyDescent="0.2">
      <c r="A148" s="1025">
        <v>62</v>
      </c>
      <c r="B148" s="1023">
        <v>108</v>
      </c>
      <c r="C148" s="1054" t="s">
        <v>3127</v>
      </c>
      <c r="D148" s="1026"/>
      <c r="E148" s="1026"/>
      <c r="F148" s="1026"/>
      <c r="G148" s="1026"/>
    </row>
    <row r="149" spans="1:7" x14ac:dyDescent="0.2">
      <c r="A149" s="1025">
        <v>63</v>
      </c>
      <c r="B149" s="1025">
        <v>109</v>
      </c>
      <c r="C149" s="1054" t="s">
        <v>3126</v>
      </c>
      <c r="D149" s="1026"/>
      <c r="E149" s="1026"/>
      <c r="F149" s="1026"/>
      <c r="G149" s="1026"/>
    </row>
    <row r="150" spans="1:7" x14ac:dyDescent="0.2">
      <c r="A150" s="1025">
        <v>64</v>
      </c>
      <c r="B150" s="1025">
        <v>110</v>
      </c>
      <c r="C150" s="1054" t="s">
        <v>3125</v>
      </c>
      <c r="D150" s="1026"/>
      <c r="E150" s="1026"/>
      <c r="F150" s="1026"/>
      <c r="G150" s="1026"/>
    </row>
    <row r="151" spans="1:7" x14ac:dyDescent="0.2">
      <c r="A151" s="1025">
        <v>65</v>
      </c>
      <c r="B151" s="1025">
        <v>111</v>
      </c>
      <c r="C151" s="1054" t="s">
        <v>3124</v>
      </c>
      <c r="D151" s="1026"/>
      <c r="E151" s="1026"/>
      <c r="F151" s="1026"/>
      <c r="G151" s="1026"/>
    </row>
    <row r="152" spans="1:7" x14ac:dyDescent="0.2">
      <c r="A152" s="1025">
        <v>66</v>
      </c>
      <c r="B152" s="1025">
        <v>112</v>
      </c>
      <c r="C152" s="1055" t="s">
        <v>3123</v>
      </c>
      <c r="D152" s="1026"/>
      <c r="E152" s="1026"/>
      <c r="F152" s="1026"/>
      <c r="G152" s="1026"/>
    </row>
    <row r="153" spans="1:7" ht="25.5" x14ac:dyDescent="0.2">
      <c r="A153" s="1025">
        <v>67</v>
      </c>
      <c r="B153" s="1025">
        <v>113</v>
      </c>
      <c r="C153" s="1054" t="s">
        <v>3122</v>
      </c>
      <c r="D153" s="1026"/>
      <c r="E153" s="1026"/>
      <c r="F153" s="1026"/>
      <c r="G153" s="1026"/>
    </row>
    <row r="154" spans="1:7" x14ac:dyDescent="0.2">
      <c r="A154" s="1025">
        <v>68</v>
      </c>
      <c r="B154" s="1023">
        <v>114</v>
      </c>
      <c r="C154" s="1054" t="s">
        <v>3121</v>
      </c>
      <c r="D154" s="1026"/>
      <c r="E154" s="1026"/>
      <c r="F154" s="1026"/>
      <c r="G154" s="1026"/>
    </row>
    <row r="155" spans="1:7" x14ac:dyDescent="0.2">
      <c r="A155" s="1025">
        <v>69</v>
      </c>
      <c r="B155" s="1025">
        <v>115</v>
      </c>
      <c r="C155" s="1026" t="s">
        <v>3120</v>
      </c>
      <c r="D155" s="1026"/>
      <c r="E155" s="1026"/>
      <c r="F155" s="1026"/>
      <c r="G155" s="1026"/>
    </row>
    <row r="156" spans="1:7" x14ac:dyDescent="0.2">
      <c r="A156" s="1025">
        <v>70</v>
      </c>
      <c r="B156" s="1025">
        <v>116</v>
      </c>
      <c r="C156" s="1054" t="s">
        <v>3119</v>
      </c>
      <c r="D156" s="1026"/>
      <c r="E156" s="1026"/>
      <c r="F156" s="1026"/>
      <c r="G156" s="1026"/>
    </row>
    <row r="157" spans="1:7" ht="25.5" x14ac:dyDescent="0.2">
      <c r="A157" s="1025">
        <v>71</v>
      </c>
      <c r="B157" s="1025">
        <v>117</v>
      </c>
      <c r="C157" s="1027" t="s">
        <v>3118</v>
      </c>
      <c r="D157" s="1026"/>
      <c r="E157" s="1026"/>
      <c r="F157" s="1026"/>
      <c r="G157" s="1026"/>
    </row>
    <row r="158" spans="1:7" ht="25.5" x14ac:dyDescent="0.2">
      <c r="A158" s="1025">
        <v>72</v>
      </c>
      <c r="B158" s="1025">
        <v>118</v>
      </c>
      <c r="C158" s="1026" t="s">
        <v>3117</v>
      </c>
      <c r="D158" s="1026"/>
      <c r="E158" s="1026"/>
      <c r="F158" s="1026"/>
      <c r="G158" s="1026"/>
    </row>
    <row r="159" spans="1:7" x14ac:dyDescent="0.2">
      <c r="A159" s="1025">
        <v>73</v>
      </c>
      <c r="B159" s="1025">
        <v>119</v>
      </c>
      <c r="C159" s="1026" t="s">
        <v>3116</v>
      </c>
      <c r="D159" s="1026"/>
      <c r="E159" s="1026"/>
      <c r="F159" s="1026"/>
      <c r="G159" s="1026"/>
    </row>
    <row r="160" spans="1:7" ht="25.5" x14ac:dyDescent="0.2">
      <c r="A160" s="1025">
        <v>74</v>
      </c>
      <c r="B160" s="1025">
        <v>120</v>
      </c>
      <c r="C160" s="1026" t="s">
        <v>3115</v>
      </c>
      <c r="D160" s="1026"/>
      <c r="E160" s="1026"/>
      <c r="F160" s="1026"/>
      <c r="G160" s="1026"/>
    </row>
    <row r="161" spans="1:7" x14ac:dyDescent="0.2">
      <c r="A161" s="1025">
        <v>75</v>
      </c>
      <c r="B161" s="1025">
        <v>121</v>
      </c>
      <c r="C161" s="1054" t="s">
        <v>3114</v>
      </c>
      <c r="D161" s="1026"/>
      <c r="E161" s="1026"/>
      <c r="F161" s="1026"/>
      <c r="G161" s="1026"/>
    </row>
    <row r="162" spans="1:7" x14ac:dyDescent="0.2">
      <c r="A162" s="1025">
        <v>76</v>
      </c>
      <c r="B162" s="1025">
        <v>122</v>
      </c>
      <c r="C162" s="1054" t="s">
        <v>3113</v>
      </c>
      <c r="D162" s="1026"/>
      <c r="E162" s="1026"/>
      <c r="F162" s="1026"/>
      <c r="G162" s="1026"/>
    </row>
    <row r="163" spans="1:7" x14ac:dyDescent="0.2">
      <c r="A163" s="1025">
        <v>77</v>
      </c>
      <c r="B163" s="1025">
        <v>123</v>
      </c>
      <c r="C163" s="1026" t="s">
        <v>3112</v>
      </c>
      <c r="D163" s="1026"/>
      <c r="E163" s="1026"/>
      <c r="F163" s="1026"/>
      <c r="G163" s="1026"/>
    </row>
    <row r="164" spans="1:7" x14ac:dyDescent="0.2">
      <c r="A164" s="1025">
        <v>78</v>
      </c>
      <c r="B164" s="1025">
        <v>124</v>
      </c>
      <c r="C164" s="1054" t="s">
        <v>3111</v>
      </c>
      <c r="D164" s="1026"/>
      <c r="E164" s="1026"/>
      <c r="F164" s="1026"/>
      <c r="G164" s="1026"/>
    </row>
    <row r="165" spans="1:7" x14ac:dyDescent="0.2">
      <c r="A165" s="1025">
        <v>79</v>
      </c>
      <c r="B165" s="1025">
        <v>125</v>
      </c>
      <c r="C165" s="1054" t="s">
        <v>3110</v>
      </c>
      <c r="D165" s="1026"/>
      <c r="E165" s="1026"/>
      <c r="F165" s="1026"/>
      <c r="G165" s="1026"/>
    </row>
    <row r="166" spans="1:7" x14ac:dyDescent="0.2">
      <c r="A166" s="1025">
        <v>80</v>
      </c>
      <c r="B166" s="1025">
        <v>126</v>
      </c>
      <c r="C166" s="1054" t="s">
        <v>3109</v>
      </c>
      <c r="D166" s="1026"/>
      <c r="E166" s="1026"/>
      <c r="F166" s="1026"/>
      <c r="G166" s="1026"/>
    </row>
    <row r="167" spans="1:7" x14ac:dyDescent="0.2">
      <c r="A167" s="1025">
        <v>81</v>
      </c>
      <c r="B167" s="1025">
        <v>127</v>
      </c>
      <c r="C167" s="1054" t="s">
        <v>3108</v>
      </c>
      <c r="D167" s="1026"/>
      <c r="E167" s="1026"/>
      <c r="F167" s="1026"/>
      <c r="G167" s="1026"/>
    </row>
    <row r="168" spans="1:7" x14ac:dyDescent="0.2">
      <c r="A168" s="1025">
        <v>82</v>
      </c>
      <c r="B168" s="1025">
        <v>128</v>
      </c>
      <c r="C168" s="1055" t="s">
        <v>3107</v>
      </c>
      <c r="D168" s="1026"/>
      <c r="E168" s="1026"/>
      <c r="F168" s="1026"/>
      <c r="G168" s="1026"/>
    </row>
    <row r="169" spans="1:7" x14ac:dyDescent="0.2">
      <c r="A169" s="1025">
        <v>83</v>
      </c>
      <c r="B169" s="1025">
        <v>129</v>
      </c>
      <c r="C169" s="1054" t="s">
        <v>3106</v>
      </c>
      <c r="D169" s="1026"/>
      <c r="E169" s="1026"/>
      <c r="F169" s="1026"/>
      <c r="G169" s="1026"/>
    </row>
    <row r="170" spans="1:7" x14ac:dyDescent="0.2">
      <c r="A170" s="1025">
        <v>84</v>
      </c>
      <c r="B170" s="1025">
        <v>130</v>
      </c>
      <c r="C170" s="1054" t="s">
        <v>3105</v>
      </c>
      <c r="D170" s="1026"/>
      <c r="E170" s="1026"/>
      <c r="F170" s="1026"/>
      <c r="G170" s="1026"/>
    </row>
    <row r="171" spans="1:7" x14ac:dyDescent="0.2">
      <c r="A171" s="1025">
        <v>85</v>
      </c>
      <c r="B171" s="1025">
        <v>131</v>
      </c>
      <c r="C171" s="1054" t="s">
        <v>3104</v>
      </c>
      <c r="D171" s="1026"/>
      <c r="E171" s="1026"/>
      <c r="F171" s="1026"/>
      <c r="G171" s="1026"/>
    </row>
    <row r="172" spans="1:7" x14ac:dyDescent="0.2">
      <c r="A172" s="1025">
        <v>86</v>
      </c>
      <c r="B172" s="1025">
        <v>132</v>
      </c>
      <c r="C172" s="1027" t="s">
        <v>3103</v>
      </c>
      <c r="D172" s="1026"/>
      <c r="E172" s="1026"/>
      <c r="F172" s="1026"/>
      <c r="G172" s="1026"/>
    </row>
    <row r="173" spans="1:7" x14ac:dyDescent="0.2">
      <c r="A173" s="1025">
        <v>87</v>
      </c>
      <c r="B173" s="1025">
        <v>133</v>
      </c>
      <c r="C173" s="1054" t="s">
        <v>3102</v>
      </c>
      <c r="D173" s="1026"/>
      <c r="E173" s="1026"/>
      <c r="F173" s="1026"/>
      <c r="G173" s="1026"/>
    </row>
    <row r="174" spans="1:7" x14ac:dyDescent="0.2">
      <c r="A174" s="1025">
        <v>88</v>
      </c>
      <c r="B174" s="1025">
        <v>134</v>
      </c>
      <c r="C174" s="1054" t="s">
        <v>3101</v>
      </c>
      <c r="D174" s="1026"/>
      <c r="E174" s="1026"/>
      <c r="F174" s="1026"/>
      <c r="G174" s="1026"/>
    </row>
    <row r="175" spans="1:7" x14ac:dyDescent="0.2">
      <c r="A175" s="1025">
        <v>89</v>
      </c>
      <c r="B175" s="1025">
        <v>135</v>
      </c>
      <c r="C175" s="1054" t="s">
        <v>3100</v>
      </c>
      <c r="D175" s="1026"/>
      <c r="E175" s="1026"/>
      <c r="F175" s="1026"/>
      <c r="G175" s="1026"/>
    </row>
    <row r="176" spans="1:7" x14ac:dyDescent="0.2">
      <c r="A176" s="1025">
        <v>90</v>
      </c>
      <c r="B176" s="1025">
        <v>136</v>
      </c>
      <c r="C176" s="1054" t="s">
        <v>3099</v>
      </c>
      <c r="D176" s="1026"/>
      <c r="E176" s="1026"/>
      <c r="F176" s="1026"/>
      <c r="G176" s="1026"/>
    </row>
    <row r="177" spans="1:7" x14ac:dyDescent="0.2">
      <c r="A177" s="1025">
        <v>91</v>
      </c>
      <c r="B177" s="1025">
        <v>137</v>
      </c>
      <c r="C177" s="1054" t="s">
        <v>3098</v>
      </c>
      <c r="D177" s="1026"/>
      <c r="E177" s="1026"/>
      <c r="F177" s="1026"/>
      <c r="G177" s="1026"/>
    </row>
    <row r="178" spans="1:7" x14ac:dyDescent="0.2">
      <c r="A178" s="1025">
        <v>92</v>
      </c>
      <c r="B178" s="1025">
        <v>138</v>
      </c>
      <c r="C178" s="1027" t="s">
        <v>3097</v>
      </c>
      <c r="D178" s="1026"/>
      <c r="E178" s="1026"/>
      <c r="F178" s="1026"/>
      <c r="G178" s="1026"/>
    </row>
    <row r="179" spans="1:7" x14ac:dyDescent="0.2">
      <c r="A179" s="1025">
        <v>93</v>
      </c>
      <c r="B179" s="1025">
        <v>139</v>
      </c>
      <c r="C179" s="1027" t="s">
        <v>3096</v>
      </c>
      <c r="D179" s="1026"/>
      <c r="E179" s="1026"/>
      <c r="F179" s="1026"/>
      <c r="G179" s="1026"/>
    </row>
    <row r="180" spans="1:7" x14ac:dyDescent="0.2">
      <c r="A180" s="1025">
        <v>94</v>
      </c>
      <c r="B180" s="1025">
        <v>140</v>
      </c>
      <c r="C180" s="1027" t="s">
        <v>3095</v>
      </c>
      <c r="D180" s="1026"/>
      <c r="E180" s="1026"/>
      <c r="F180" s="1026"/>
      <c r="G180" s="1026"/>
    </row>
    <row r="181" spans="1:7" x14ac:dyDescent="0.2">
      <c r="A181" s="1025">
        <v>95</v>
      </c>
      <c r="B181" s="1025">
        <v>141</v>
      </c>
      <c r="C181" s="1026" t="s">
        <v>3094</v>
      </c>
      <c r="D181" s="1026"/>
      <c r="E181" s="1026"/>
      <c r="F181" s="1026"/>
      <c r="G181" s="1026"/>
    </row>
    <row r="182" spans="1:7" x14ac:dyDescent="0.2">
      <c r="A182" s="1025">
        <v>96</v>
      </c>
      <c r="B182" s="1025">
        <v>142</v>
      </c>
      <c r="C182" s="1026" t="s">
        <v>3093</v>
      </c>
      <c r="D182" s="1026"/>
      <c r="E182" s="1026"/>
      <c r="F182" s="1026"/>
      <c r="G182" s="1026"/>
    </row>
    <row r="183" spans="1:7" ht="25.5" x14ac:dyDescent="0.2">
      <c r="A183" s="1025">
        <v>97</v>
      </c>
      <c r="B183" s="1025">
        <v>143</v>
      </c>
      <c r="C183" s="1026" t="s">
        <v>3092</v>
      </c>
      <c r="D183" s="1026"/>
      <c r="E183" s="1026"/>
      <c r="F183" s="1026"/>
      <c r="G183" s="1026"/>
    </row>
    <row r="184" spans="1:7" x14ac:dyDescent="0.2">
      <c r="A184" s="1025">
        <v>98</v>
      </c>
      <c r="B184" s="1025">
        <v>144</v>
      </c>
      <c r="C184" s="1026" t="s">
        <v>3091</v>
      </c>
      <c r="D184" s="1026"/>
      <c r="E184" s="1026"/>
      <c r="F184" s="1026"/>
      <c r="G184" s="1026"/>
    </row>
    <row r="185" spans="1:7" x14ac:dyDescent="0.2">
      <c r="A185" s="1025">
        <v>99</v>
      </c>
      <c r="B185" s="1025">
        <v>145</v>
      </c>
      <c r="C185" s="1026" t="s">
        <v>3090</v>
      </c>
      <c r="D185" s="1026"/>
      <c r="E185" s="1026"/>
      <c r="F185" s="1026"/>
      <c r="G185" s="1026"/>
    </row>
    <row r="186" spans="1:7" x14ac:dyDescent="0.2">
      <c r="A186" s="1025">
        <v>100</v>
      </c>
      <c r="B186" s="1025">
        <v>146</v>
      </c>
      <c r="C186" s="1026" t="s">
        <v>3089</v>
      </c>
      <c r="D186" s="1026"/>
      <c r="E186" s="1026"/>
      <c r="F186" s="1026"/>
      <c r="G186" s="1026"/>
    </row>
    <row r="187" spans="1:7" x14ac:dyDescent="0.2">
      <c r="A187" s="1025">
        <v>101</v>
      </c>
      <c r="B187" s="1025">
        <v>147</v>
      </c>
      <c r="C187" s="1026" t="s">
        <v>3088</v>
      </c>
      <c r="D187" s="1026"/>
      <c r="E187" s="1026"/>
      <c r="F187" s="1026"/>
      <c r="G187" s="1026"/>
    </row>
    <row r="188" spans="1:7" x14ac:dyDescent="0.2">
      <c r="A188" s="1025">
        <v>102</v>
      </c>
      <c r="B188" s="1025">
        <v>148</v>
      </c>
      <c r="C188" s="1026" t="s">
        <v>3087</v>
      </c>
      <c r="D188" s="1026"/>
      <c r="E188" s="1026"/>
      <c r="F188" s="1026"/>
      <c r="G188" s="1026"/>
    </row>
    <row r="189" spans="1:7" x14ac:dyDescent="0.2">
      <c r="A189" s="1025">
        <v>103</v>
      </c>
      <c r="B189" s="1025">
        <v>149</v>
      </c>
      <c r="C189" s="1026" t="s">
        <v>3086</v>
      </c>
      <c r="D189" s="1026"/>
      <c r="E189" s="1026"/>
      <c r="F189" s="1026"/>
      <c r="G189" s="1026"/>
    </row>
    <row r="190" spans="1:7" x14ac:dyDescent="0.2">
      <c r="A190" s="1025">
        <v>104</v>
      </c>
      <c r="B190" s="1025">
        <v>150</v>
      </c>
      <c r="C190" s="1026" t="s">
        <v>3085</v>
      </c>
      <c r="D190" s="1026"/>
      <c r="E190" s="1026"/>
      <c r="F190" s="1026"/>
      <c r="G190" s="1026"/>
    </row>
    <row r="191" spans="1:7" x14ac:dyDescent="0.2">
      <c r="A191" s="1025">
        <v>105</v>
      </c>
      <c r="B191" s="1025">
        <v>151</v>
      </c>
      <c r="C191" s="1026" t="s">
        <v>3084</v>
      </c>
      <c r="D191" s="1026"/>
      <c r="E191" s="1026"/>
      <c r="F191" s="1026"/>
      <c r="G191" s="1026"/>
    </row>
    <row r="192" spans="1:7" x14ac:dyDescent="0.2">
      <c r="A192" s="1025">
        <v>106</v>
      </c>
      <c r="B192" s="1025">
        <v>152</v>
      </c>
      <c r="C192" s="1026" t="s">
        <v>3083</v>
      </c>
      <c r="D192" s="1026"/>
      <c r="E192" s="1026"/>
      <c r="F192" s="1026"/>
      <c r="G192" s="1026"/>
    </row>
    <row r="193" spans="1:7" x14ac:dyDescent="0.2">
      <c r="A193" s="1025">
        <v>107</v>
      </c>
      <c r="B193" s="1025">
        <v>153</v>
      </c>
      <c r="C193" s="1026" t="s">
        <v>3082</v>
      </c>
      <c r="D193" s="1026"/>
      <c r="E193" s="1026"/>
      <c r="F193" s="1026"/>
      <c r="G193" s="1026"/>
    </row>
    <row r="194" spans="1:7" x14ac:dyDescent="0.2">
      <c r="A194" s="1025">
        <v>108</v>
      </c>
      <c r="B194" s="1025">
        <v>154</v>
      </c>
      <c r="C194" s="1026" t="s">
        <v>3081</v>
      </c>
      <c r="D194" s="1026"/>
      <c r="E194" s="1026"/>
      <c r="F194" s="1026"/>
      <c r="G194" s="1026"/>
    </row>
    <row r="195" spans="1:7" x14ac:dyDescent="0.2">
      <c r="A195" s="1025">
        <v>109</v>
      </c>
      <c r="B195" s="1025">
        <v>155</v>
      </c>
      <c r="C195" s="1026" t="s">
        <v>3080</v>
      </c>
      <c r="D195" s="1026"/>
      <c r="E195" s="1026"/>
      <c r="F195" s="1026"/>
      <c r="G195" s="1026"/>
    </row>
    <row r="196" spans="1:7" x14ac:dyDescent="0.2">
      <c r="A196" s="1025">
        <v>110</v>
      </c>
      <c r="B196" s="1025">
        <v>156</v>
      </c>
      <c r="C196" s="1026" t="s">
        <v>3079</v>
      </c>
      <c r="D196" s="1026"/>
      <c r="E196" s="1026"/>
      <c r="F196" s="1026"/>
      <c r="G196" s="1026"/>
    </row>
    <row r="197" spans="1:7" x14ac:dyDescent="0.2">
      <c r="A197" s="1025">
        <v>111</v>
      </c>
      <c r="B197" s="1025">
        <v>157</v>
      </c>
      <c r="C197" s="1026" t="s">
        <v>3078</v>
      </c>
      <c r="D197" s="1026"/>
      <c r="E197" s="1026"/>
      <c r="F197" s="1026"/>
      <c r="G197" s="1026"/>
    </row>
    <row r="198" spans="1:7" x14ac:dyDescent="0.2">
      <c r="A198" s="1025">
        <v>112</v>
      </c>
      <c r="B198" s="1025">
        <v>158</v>
      </c>
      <c r="C198" s="1027" t="s">
        <v>3077</v>
      </c>
      <c r="D198" s="1026"/>
      <c r="E198" s="1026"/>
      <c r="F198" s="1026"/>
      <c r="G198" s="1026"/>
    </row>
    <row r="199" spans="1:7" x14ac:dyDescent="0.2">
      <c r="A199" s="1025">
        <v>113</v>
      </c>
      <c r="B199" s="1025">
        <v>159</v>
      </c>
      <c r="C199" s="1027" t="s">
        <v>3076</v>
      </c>
      <c r="D199" s="1026"/>
      <c r="E199" s="1026"/>
      <c r="F199" s="1026"/>
      <c r="G199" s="1026"/>
    </row>
    <row r="200" spans="1:7" x14ac:dyDescent="0.2">
      <c r="A200" s="1025">
        <v>114</v>
      </c>
      <c r="B200" s="1025">
        <v>160</v>
      </c>
      <c r="C200" s="1027" t="s">
        <v>3075</v>
      </c>
      <c r="D200" s="1026"/>
      <c r="E200" s="1026"/>
      <c r="F200" s="1026"/>
      <c r="G200" s="1026"/>
    </row>
    <row r="201" spans="1:7" x14ac:dyDescent="0.2">
      <c r="A201" s="1023">
        <v>115</v>
      </c>
      <c r="B201" s="1025">
        <v>161</v>
      </c>
      <c r="C201" s="1027" t="s">
        <v>3074</v>
      </c>
      <c r="D201" s="1026"/>
      <c r="E201" s="1026"/>
      <c r="F201" s="1026"/>
      <c r="G201" s="1026"/>
    </row>
    <row r="202" spans="1:7" x14ac:dyDescent="0.2">
      <c r="A202" s="1023">
        <v>116</v>
      </c>
      <c r="B202" s="1025">
        <v>162</v>
      </c>
      <c r="C202" s="1027" t="s">
        <v>3073</v>
      </c>
      <c r="D202" s="1026"/>
      <c r="E202" s="1026"/>
      <c r="F202" s="1026"/>
      <c r="G202" s="1026"/>
    </row>
    <row r="203" spans="1:7" x14ac:dyDescent="0.2">
      <c r="A203" s="1023">
        <v>117</v>
      </c>
      <c r="B203" s="1025">
        <v>163</v>
      </c>
      <c r="C203" s="1027" t="s">
        <v>3072</v>
      </c>
      <c r="D203" s="1026"/>
      <c r="E203" s="1026"/>
      <c r="F203" s="1026"/>
      <c r="G203" s="1026"/>
    </row>
    <row r="204" spans="1:7" x14ac:dyDescent="0.2">
      <c r="A204" s="1025">
        <v>118</v>
      </c>
      <c r="B204" s="1025">
        <v>164</v>
      </c>
      <c r="C204" s="1027" t="s">
        <v>3071</v>
      </c>
      <c r="D204" s="1026"/>
      <c r="E204" s="1026"/>
      <c r="F204" s="1026"/>
      <c r="G204" s="1026"/>
    </row>
    <row r="205" spans="1:7" x14ac:dyDescent="0.2">
      <c r="A205" s="1025">
        <v>119</v>
      </c>
      <c r="B205" s="1025">
        <v>165</v>
      </c>
      <c r="C205" s="1027" t="s">
        <v>3070</v>
      </c>
      <c r="D205" s="1026"/>
      <c r="E205" s="1026"/>
      <c r="F205" s="1026"/>
      <c r="G205" s="1026"/>
    </row>
    <row r="206" spans="1:7" x14ac:dyDescent="0.2">
      <c r="A206" s="1025">
        <v>120</v>
      </c>
      <c r="B206" s="1025">
        <v>166</v>
      </c>
      <c r="C206" s="1027" t="s">
        <v>3069</v>
      </c>
      <c r="D206" s="1026"/>
      <c r="E206" s="1026"/>
      <c r="F206" s="1026"/>
      <c r="G206" s="1026"/>
    </row>
    <row r="207" spans="1:7" x14ac:dyDescent="0.2">
      <c r="A207" s="1025">
        <v>121</v>
      </c>
      <c r="B207" s="1025">
        <v>167</v>
      </c>
      <c r="C207" s="1027" t="s">
        <v>3068</v>
      </c>
      <c r="D207" s="1026"/>
      <c r="E207" s="1026"/>
      <c r="F207" s="1026"/>
      <c r="G207" s="1026"/>
    </row>
    <row r="208" spans="1:7" x14ac:dyDescent="0.2">
      <c r="A208" s="1025">
        <v>122</v>
      </c>
      <c r="B208" s="1025">
        <v>168</v>
      </c>
      <c r="C208" s="1027" t="s">
        <v>3067</v>
      </c>
      <c r="D208" s="1026"/>
      <c r="E208" s="1026"/>
      <c r="F208" s="1026"/>
      <c r="G208" s="1026"/>
    </row>
    <row r="209" spans="1:7" x14ac:dyDescent="0.2">
      <c r="A209" s="1025">
        <v>123</v>
      </c>
      <c r="B209" s="1025">
        <v>169</v>
      </c>
      <c r="C209" s="1026" t="s">
        <v>3066</v>
      </c>
      <c r="D209" s="1026"/>
      <c r="E209" s="1026"/>
      <c r="F209" s="1026"/>
      <c r="G209" s="1026"/>
    </row>
    <row r="210" spans="1:7" x14ac:dyDescent="0.2">
      <c r="A210" s="1025">
        <v>124</v>
      </c>
      <c r="B210" s="1025">
        <v>170</v>
      </c>
      <c r="C210" s="1026" t="s">
        <v>3065</v>
      </c>
      <c r="D210" s="1026"/>
      <c r="E210" s="1026"/>
      <c r="F210" s="1026"/>
      <c r="G210" s="1026"/>
    </row>
    <row r="211" spans="1:7" x14ac:dyDescent="0.2">
      <c r="A211" s="1025">
        <v>125</v>
      </c>
      <c r="B211" s="1025">
        <v>171</v>
      </c>
      <c r="C211" s="1026" t="s">
        <v>3064</v>
      </c>
      <c r="D211" s="1026"/>
      <c r="E211" s="1026"/>
      <c r="F211" s="1026"/>
      <c r="G211" s="1026"/>
    </row>
    <row r="212" spans="1:7" x14ac:dyDescent="0.2">
      <c r="A212" s="1025">
        <v>126</v>
      </c>
      <c r="B212" s="1025">
        <v>172</v>
      </c>
      <c r="C212" s="1026" t="s">
        <v>3063</v>
      </c>
      <c r="D212" s="1026"/>
      <c r="E212" s="1026"/>
      <c r="F212" s="1026"/>
      <c r="G212" s="1026"/>
    </row>
    <row r="213" spans="1:7" x14ac:dyDescent="0.2">
      <c r="A213" s="1025">
        <v>127</v>
      </c>
      <c r="B213" s="1025">
        <v>173</v>
      </c>
      <c r="C213" s="1027" t="s">
        <v>3062</v>
      </c>
      <c r="D213" s="1026"/>
      <c r="E213" s="1026"/>
      <c r="F213" s="1026"/>
      <c r="G213" s="1026"/>
    </row>
    <row r="214" spans="1:7" x14ac:dyDescent="0.2">
      <c r="A214" s="1025">
        <v>128</v>
      </c>
      <c r="B214" s="1023">
        <v>174</v>
      </c>
      <c r="C214" s="1052" t="s">
        <v>3061</v>
      </c>
      <c r="D214" s="1026"/>
      <c r="E214" s="1026"/>
      <c r="F214" s="1026"/>
      <c r="G214" s="1026"/>
    </row>
    <row r="215" spans="1:7" x14ac:dyDescent="0.2">
      <c r="A215" s="1025">
        <v>129</v>
      </c>
      <c r="B215" s="1050">
        <v>175</v>
      </c>
      <c r="C215" s="1053" t="s">
        <v>1868</v>
      </c>
      <c r="D215" s="1027"/>
      <c r="E215" s="1026"/>
      <c r="F215" s="1026"/>
      <c r="G215" s="1026"/>
    </row>
    <row r="216" spans="1:7" x14ac:dyDescent="0.2">
      <c r="A216" s="1025">
        <v>130</v>
      </c>
      <c r="B216" s="1050">
        <v>176</v>
      </c>
      <c r="C216" s="1027" t="s">
        <v>3060</v>
      </c>
      <c r="D216" s="1027"/>
      <c r="E216" s="1026"/>
      <c r="F216" s="1026"/>
      <c r="G216" s="1026"/>
    </row>
    <row r="217" spans="1:7" ht="25.5" x14ac:dyDescent="0.2">
      <c r="A217" s="1025">
        <v>131</v>
      </c>
      <c r="B217" s="1050">
        <v>177</v>
      </c>
      <c r="C217" s="1026" t="s">
        <v>3059</v>
      </c>
      <c r="D217" s="1027"/>
      <c r="E217" s="1026"/>
      <c r="F217" s="1026"/>
      <c r="G217" s="1026"/>
    </row>
    <row r="218" spans="1:7" x14ac:dyDescent="0.2">
      <c r="A218" s="1025">
        <v>132</v>
      </c>
      <c r="B218" s="1050">
        <v>178</v>
      </c>
      <c r="C218" s="1027" t="s">
        <v>3058</v>
      </c>
      <c r="D218" s="1027"/>
      <c r="E218" s="1026"/>
      <c r="F218" s="1026"/>
      <c r="G218" s="1026"/>
    </row>
    <row r="219" spans="1:7" x14ac:dyDescent="0.2">
      <c r="A219" s="1025">
        <v>133</v>
      </c>
      <c r="B219" s="1050">
        <v>179</v>
      </c>
      <c r="C219" s="1027" t="s">
        <v>3057</v>
      </c>
      <c r="D219" s="1027"/>
      <c r="E219" s="1026"/>
      <c r="F219" s="1026"/>
      <c r="G219" s="1026"/>
    </row>
    <row r="220" spans="1:7" x14ac:dyDescent="0.2">
      <c r="A220" s="1025">
        <v>134</v>
      </c>
      <c r="B220" s="1050">
        <v>180</v>
      </c>
      <c r="C220" s="1026" t="s">
        <v>3056</v>
      </c>
      <c r="D220" s="1027"/>
      <c r="E220" s="1026"/>
      <c r="F220" s="1026"/>
      <c r="G220" s="1026"/>
    </row>
    <row r="221" spans="1:7" x14ac:dyDescent="0.2">
      <c r="A221" s="1025">
        <v>135</v>
      </c>
      <c r="B221" s="1050">
        <v>181</v>
      </c>
      <c r="C221" s="1026" t="s">
        <v>3055</v>
      </c>
      <c r="D221" s="1027"/>
      <c r="E221" s="1026"/>
      <c r="F221" s="1026"/>
      <c r="G221" s="1026"/>
    </row>
    <row r="222" spans="1:7" x14ac:dyDescent="0.2">
      <c r="A222" s="1025">
        <v>136</v>
      </c>
      <c r="B222" s="1050">
        <v>182</v>
      </c>
      <c r="C222" s="1026" t="s">
        <v>3054</v>
      </c>
      <c r="D222" s="1027"/>
      <c r="E222" s="1026"/>
      <c r="F222" s="1026"/>
      <c r="G222" s="1026"/>
    </row>
    <row r="223" spans="1:7" x14ac:dyDescent="0.2">
      <c r="A223" s="1025">
        <v>137</v>
      </c>
      <c r="B223" s="1025">
        <v>183</v>
      </c>
      <c r="C223" s="1027" t="s">
        <v>3053</v>
      </c>
      <c r="D223" s="1027"/>
      <c r="E223" s="1026"/>
      <c r="F223" s="1026"/>
      <c r="G223" s="1026"/>
    </row>
    <row r="224" spans="1:7" x14ac:dyDescent="0.2">
      <c r="A224" s="1025">
        <v>138</v>
      </c>
      <c r="B224" s="1025">
        <v>184</v>
      </c>
      <c r="C224" s="1027" t="s">
        <v>3052</v>
      </c>
      <c r="D224" s="1027"/>
      <c r="E224" s="1026"/>
      <c r="F224" s="1026"/>
      <c r="G224" s="1026"/>
    </row>
    <row r="225" spans="1:7" x14ac:dyDescent="0.2">
      <c r="A225" s="1025">
        <v>139</v>
      </c>
      <c r="B225" s="1025">
        <v>185</v>
      </c>
      <c r="C225" s="1026" t="s">
        <v>3051</v>
      </c>
      <c r="D225" s="1027"/>
      <c r="E225" s="1026"/>
      <c r="F225" s="1026"/>
      <c r="G225" s="1026"/>
    </row>
    <row r="226" spans="1:7" x14ac:dyDescent="0.2">
      <c r="A226" s="1025">
        <v>140</v>
      </c>
      <c r="B226" s="1025">
        <v>186</v>
      </c>
      <c r="C226" s="1026" t="s">
        <v>3050</v>
      </c>
      <c r="D226" s="1026"/>
      <c r="E226" s="1026"/>
      <c r="F226" s="1026"/>
      <c r="G226" s="1026"/>
    </row>
    <row r="227" spans="1:7" x14ac:dyDescent="0.2">
      <c r="A227" s="1050">
        <v>141</v>
      </c>
      <c r="B227" s="1025">
        <v>187</v>
      </c>
      <c r="C227" s="1022" t="s">
        <v>3049</v>
      </c>
      <c r="D227" s="1026"/>
      <c r="E227" s="1026"/>
      <c r="F227" s="1026"/>
      <c r="G227" s="1026"/>
    </row>
    <row r="228" spans="1:7" x14ac:dyDescent="0.2">
      <c r="A228" s="1050">
        <v>142</v>
      </c>
      <c r="B228" s="1025">
        <v>188</v>
      </c>
      <c r="C228" s="1022" t="s">
        <v>3048</v>
      </c>
      <c r="D228" s="1026"/>
      <c r="E228" s="1026"/>
      <c r="F228" s="1026"/>
      <c r="G228" s="1026"/>
    </row>
    <row r="229" spans="1:7" x14ac:dyDescent="0.2">
      <c r="A229" s="1050">
        <v>143</v>
      </c>
      <c r="B229" s="1025">
        <v>189</v>
      </c>
      <c r="C229" s="1022" t="s">
        <v>3047</v>
      </c>
      <c r="D229" s="1026"/>
      <c r="E229" s="1026"/>
      <c r="F229" s="1026"/>
      <c r="G229" s="1026"/>
    </row>
    <row r="230" spans="1:7" ht="25.5" x14ac:dyDescent="0.2">
      <c r="A230" s="1050">
        <v>144</v>
      </c>
      <c r="B230" s="1025">
        <v>190</v>
      </c>
      <c r="C230" s="1022" t="s">
        <v>3046</v>
      </c>
      <c r="D230" s="1026"/>
      <c r="E230" s="1026"/>
      <c r="F230" s="1026"/>
      <c r="G230" s="1026"/>
    </row>
    <row r="231" spans="1:7" x14ac:dyDescent="0.2">
      <c r="A231" s="1050">
        <v>145</v>
      </c>
      <c r="B231" s="1025">
        <v>191</v>
      </c>
      <c r="C231" s="1022" t="s">
        <v>3045</v>
      </c>
      <c r="D231" s="1026"/>
      <c r="E231" s="1026"/>
      <c r="F231" s="1026"/>
      <c r="G231" s="1026"/>
    </row>
    <row r="232" spans="1:7" x14ac:dyDescent="0.2">
      <c r="A232" s="1025">
        <v>146</v>
      </c>
      <c r="B232" s="1025">
        <v>192</v>
      </c>
      <c r="C232" s="1022" t="s">
        <v>3044</v>
      </c>
      <c r="D232" s="1026"/>
      <c r="E232" s="1026"/>
      <c r="F232" s="1026"/>
      <c r="G232" s="1026"/>
    </row>
    <row r="233" spans="1:7" x14ac:dyDescent="0.2">
      <c r="A233" s="1025">
        <v>147</v>
      </c>
      <c r="B233" s="1023">
        <v>193</v>
      </c>
      <c r="C233" s="1022" t="s">
        <v>3043</v>
      </c>
      <c r="D233" s="1026"/>
      <c r="E233" s="1026"/>
      <c r="F233" s="1026"/>
      <c r="G233" s="1026"/>
    </row>
    <row r="234" spans="1:7" x14ac:dyDescent="0.2">
      <c r="A234" s="1025">
        <v>148</v>
      </c>
      <c r="B234" s="1023">
        <v>194</v>
      </c>
      <c r="C234" s="1022" t="s">
        <v>3042</v>
      </c>
      <c r="D234" s="1026"/>
      <c r="E234" s="1026"/>
      <c r="F234" s="1026"/>
      <c r="G234" s="1026"/>
    </row>
    <row r="235" spans="1:7" x14ac:dyDescent="0.2">
      <c r="A235" s="1025">
        <v>149</v>
      </c>
      <c r="B235" s="1023">
        <v>195</v>
      </c>
      <c r="C235" s="1052" t="s">
        <v>3041</v>
      </c>
      <c r="D235" s="1026"/>
      <c r="E235" s="1026"/>
      <c r="F235" s="1026"/>
      <c r="G235" s="1026"/>
    </row>
    <row r="236" spans="1:7" x14ac:dyDescent="0.2">
      <c r="A236" s="1025">
        <v>150</v>
      </c>
      <c r="B236" s="1023">
        <v>196</v>
      </c>
      <c r="C236" s="1027" t="s">
        <v>3040</v>
      </c>
      <c r="D236" s="1026"/>
      <c r="E236" s="1026"/>
      <c r="F236" s="1026"/>
      <c r="G236" s="1026"/>
    </row>
    <row r="237" spans="1:7" x14ac:dyDescent="0.2">
      <c r="A237" s="1025">
        <v>151</v>
      </c>
      <c r="B237" s="1023">
        <v>197</v>
      </c>
      <c r="C237" s="1022" t="s">
        <v>3039</v>
      </c>
      <c r="D237" s="1026"/>
      <c r="E237" s="1026"/>
      <c r="F237" s="1026"/>
      <c r="G237" s="1026"/>
    </row>
    <row r="238" spans="1:7" x14ac:dyDescent="0.2">
      <c r="A238" s="1025">
        <v>152</v>
      </c>
      <c r="B238" s="1023">
        <v>198</v>
      </c>
      <c r="C238" s="1022" t="s">
        <v>3038</v>
      </c>
      <c r="D238" s="1026"/>
      <c r="E238" s="1026"/>
      <c r="F238" s="1026"/>
      <c r="G238" s="1026"/>
    </row>
    <row r="239" spans="1:7" x14ac:dyDescent="0.2">
      <c r="A239" s="1025">
        <v>153</v>
      </c>
      <c r="B239" s="1025">
        <v>199</v>
      </c>
      <c r="C239" s="1022" t="s">
        <v>3037</v>
      </c>
      <c r="D239" s="1026"/>
      <c r="E239" s="1026"/>
      <c r="F239" s="1026"/>
      <c r="G239" s="1026"/>
    </row>
    <row r="240" spans="1:7" x14ac:dyDescent="0.2">
      <c r="A240" s="1025">
        <v>154</v>
      </c>
      <c r="B240" s="1025">
        <v>200</v>
      </c>
      <c r="C240" s="1022" t="s">
        <v>3036</v>
      </c>
      <c r="D240" s="1026"/>
      <c r="E240" s="1026"/>
      <c r="F240" s="1026"/>
      <c r="G240" s="1026"/>
    </row>
    <row r="241" spans="1:7" x14ac:dyDescent="0.2">
      <c r="A241" s="1025">
        <v>155</v>
      </c>
      <c r="B241" s="1025">
        <v>201</v>
      </c>
      <c r="C241" s="1052" t="s">
        <v>3035</v>
      </c>
      <c r="D241" s="1026"/>
      <c r="E241" s="1026"/>
      <c r="F241" s="1026"/>
      <c r="G241" s="1026"/>
    </row>
    <row r="242" spans="1:7" ht="25.5" x14ac:dyDescent="0.2">
      <c r="A242" s="1025">
        <v>156</v>
      </c>
      <c r="B242" s="1025">
        <v>202</v>
      </c>
      <c r="C242" s="1022" t="s">
        <v>3034</v>
      </c>
      <c r="D242" s="1026"/>
      <c r="E242" s="1026"/>
      <c r="F242" s="1026"/>
      <c r="G242" s="1026"/>
    </row>
    <row r="243" spans="1:7" x14ac:dyDescent="0.2">
      <c r="A243" s="1025">
        <v>157</v>
      </c>
      <c r="B243" s="1025">
        <v>203</v>
      </c>
      <c r="C243" s="1022" t="s">
        <v>3033</v>
      </c>
      <c r="D243" s="1026"/>
      <c r="E243" s="1026"/>
      <c r="F243" s="1026"/>
      <c r="G243" s="1026"/>
    </row>
    <row r="244" spans="1:7" x14ac:dyDescent="0.2">
      <c r="A244" s="1025">
        <v>158</v>
      </c>
      <c r="B244" s="1025">
        <v>204</v>
      </c>
      <c r="C244" s="1022" t="s">
        <v>3032</v>
      </c>
      <c r="D244" s="1026"/>
      <c r="E244" s="1026"/>
      <c r="F244" s="1026"/>
      <c r="G244" s="1026"/>
    </row>
    <row r="245" spans="1:7" x14ac:dyDescent="0.2">
      <c r="A245" s="1025">
        <v>159</v>
      </c>
      <c r="B245" s="1025">
        <v>205</v>
      </c>
      <c r="C245" s="1022" t="s">
        <v>3031</v>
      </c>
      <c r="D245" s="1026"/>
      <c r="E245" s="1026"/>
      <c r="F245" s="1026"/>
      <c r="G245" s="1026"/>
    </row>
    <row r="246" spans="1:7" x14ac:dyDescent="0.2">
      <c r="A246" s="1025">
        <v>160</v>
      </c>
      <c r="B246" s="1025">
        <v>206</v>
      </c>
      <c r="C246" s="1022" t="s">
        <v>3030</v>
      </c>
      <c r="D246" s="1026"/>
      <c r="E246" s="1026"/>
      <c r="F246" s="1026"/>
      <c r="G246" s="1026"/>
    </row>
    <row r="247" spans="1:7" ht="25.5" x14ac:dyDescent="0.2">
      <c r="A247" s="1025">
        <v>161</v>
      </c>
      <c r="B247" s="1025">
        <v>207</v>
      </c>
      <c r="C247" s="1022" t="s">
        <v>3029</v>
      </c>
      <c r="D247" s="1026"/>
      <c r="E247" s="1026"/>
      <c r="F247" s="1026"/>
      <c r="G247" s="1026"/>
    </row>
    <row r="248" spans="1:7" x14ac:dyDescent="0.2">
      <c r="A248" s="1025">
        <v>162</v>
      </c>
      <c r="B248" s="1025">
        <v>208</v>
      </c>
      <c r="C248" s="1022" t="s">
        <v>3028</v>
      </c>
      <c r="D248" s="1026"/>
      <c r="E248" s="1026"/>
      <c r="F248" s="1026"/>
      <c r="G248" s="1026"/>
    </row>
    <row r="249" spans="1:7" x14ac:dyDescent="0.2">
      <c r="A249" s="1025">
        <v>163</v>
      </c>
      <c r="B249" s="1025">
        <v>209</v>
      </c>
      <c r="C249" s="1022" t="s">
        <v>3027</v>
      </c>
      <c r="D249" s="1027"/>
      <c r="E249" s="1026"/>
      <c r="F249" s="1026"/>
      <c r="G249" s="1026"/>
    </row>
    <row r="250" spans="1:7" x14ac:dyDescent="0.2">
      <c r="A250" s="1025">
        <v>164</v>
      </c>
      <c r="B250" s="1050">
        <v>210</v>
      </c>
      <c r="C250" s="1022" t="s">
        <v>3026</v>
      </c>
      <c r="D250" s="1027"/>
      <c r="E250" s="1026"/>
      <c r="F250" s="1026"/>
      <c r="G250" s="1026"/>
    </row>
    <row r="251" spans="1:7" x14ac:dyDescent="0.2">
      <c r="A251" s="1025"/>
      <c r="B251" s="1025"/>
      <c r="D251" s="1026"/>
      <c r="E251" s="1026"/>
      <c r="F251" s="1026"/>
      <c r="G251" s="1026"/>
    </row>
    <row r="252" spans="1:7" x14ac:dyDescent="0.2">
      <c r="A252" s="1025"/>
      <c r="B252" s="1025"/>
      <c r="D252" s="1026"/>
      <c r="E252" s="1026"/>
      <c r="F252" s="1026"/>
      <c r="G252" s="1026"/>
    </row>
    <row r="253" spans="1:7" ht="12.75" customHeight="1" x14ac:dyDescent="0.2">
      <c r="A253" s="1050"/>
      <c r="B253" s="1025"/>
      <c r="C253" s="1051"/>
      <c r="D253" s="1025"/>
      <c r="E253" s="1026"/>
      <c r="F253" s="1026"/>
      <c r="G253" s="1026"/>
    </row>
    <row r="254" spans="1:7" x14ac:dyDescent="0.2">
      <c r="A254" s="1050"/>
      <c r="B254" s="1025"/>
      <c r="C254" s="1026"/>
      <c r="D254" s="1026"/>
      <c r="E254" s="1026"/>
      <c r="F254" s="1026"/>
      <c r="G254" s="1026"/>
    </row>
    <row r="255" spans="1:7" x14ac:dyDescent="0.2">
      <c r="A255" s="1025"/>
      <c r="B255" s="1025"/>
      <c r="C255" s="1026"/>
      <c r="D255" s="1026"/>
      <c r="E255" s="1026"/>
      <c r="F255" s="1026"/>
      <c r="G255" s="1026"/>
    </row>
    <row r="256" spans="1:7" x14ac:dyDescent="0.2">
      <c r="A256" s="1025"/>
      <c r="B256" s="1025"/>
      <c r="C256" s="1026"/>
      <c r="D256" s="1026"/>
      <c r="E256" s="1026"/>
      <c r="F256" s="1026"/>
      <c r="G256" s="1026"/>
    </row>
    <row r="257" spans="1:7" x14ac:dyDescent="0.2">
      <c r="A257" s="1025"/>
      <c r="B257" s="1025"/>
      <c r="C257" s="1026"/>
      <c r="D257" s="1026"/>
      <c r="E257" s="1026"/>
      <c r="F257" s="1026"/>
      <c r="G257" s="1026"/>
    </row>
    <row r="258" spans="1:7" x14ac:dyDescent="0.2">
      <c r="A258" s="1025"/>
      <c r="B258" s="1025"/>
      <c r="C258" s="1026"/>
      <c r="D258" s="1026"/>
      <c r="E258" s="1026"/>
      <c r="F258" s="1026"/>
      <c r="G258" s="1026"/>
    </row>
    <row r="259" spans="1:7" x14ac:dyDescent="0.2">
      <c r="A259" s="1025"/>
      <c r="B259" s="1025"/>
      <c r="C259" s="1026"/>
      <c r="D259" s="1026"/>
      <c r="E259" s="1026"/>
      <c r="F259" s="1026"/>
      <c r="G259" s="1026"/>
    </row>
    <row r="260" spans="1:7" x14ac:dyDescent="0.2">
      <c r="A260" s="1025"/>
      <c r="B260" s="1025"/>
      <c r="C260" s="1026"/>
      <c r="D260" s="1026"/>
      <c r="E260" s="1026"/>
      <c r="F260" s="1026"/>
      <c r="G260" s="1026"/>
    </row>
    <row r="261" spans="1:7" x14ac:dyDescent="0.2">
      <c r="A261" s="1025"/>
      <c r="B261" s="1025"/>
      <c r="C261" s="1026"/>
      <c r="D261" s="1026"/>
      <c r="E261" s="1026"/>
      <c r="F261" s="1026"/>
      <c r="G261" s="1026"/>
    </row>
  </sheetData>
  <mergeCells count="5">
    <mergeCell ref="A1:D1"/>
    <mergeCell ref="A2:D2"/>
    <mergeCell ref="A3:D3"/>
    <mergeCell ref="A4:D4"/>
    <mergeCell ref="A5:D5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75" fitToHeight="19" orientation="portrait" r:id="rId1"/>
  <headerFooter alignWithMargins="0"/>
  <rowBreaks count="1" manualBreakCount="1">
    <brk id="151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3"/>
  <sheetViews>
    <sheetView showGridLines="0" topLeftCell="A4" zoomScaleNormal="100" zoomScaleSheetLayoutView="100" workbookViewId="0">
      <selection activeCell="I21" sqref="I21"/>
    </sheetView>
  </sheetViews>
  <sheetFormatPr defaultColWidth="8.85546875" defaultRowHeight="17.100000000000001" customHeight="1" x14ac:dyDescent="0.2"/>
  <cols>
    <col min="1" max="1" width="18.7109375" style="885" customWidth="1"/>
    <col min="2" max="2" width="15.140625" style="885" customWidth="1"/>
    <col min="3" max="3" width="8" style="885" customWidth="1"/>
    <col min="4" max="6" width="15.7109375" style="885" customWidth="1"/>
    <col min="7" max="7" width="12.5703125" style="885" customWidth="1"/>
    <col min="8" max="8" width="8.140625" style="885" customWidth="1"/>
    <col min="9" max="9" width="8.5703125" style="885" customWidth="1"/>
    <col min="10" max="10" width="10" style="885" customWidth="1"/>
    <col min="11" max="16384" width="8.85546875" style="885"/>
  </cols>
  <sheetData>
    <row r="1" spans="1:10" ht="17.100000000000001" customHeight="1" x14ac:dyDescent="0.2">
      <c r="A1" s="1149" t="s">
        <v>1597</v>
      </c>
      <c r="B1" s="1150"/>
      <c r="C1" s="1150"/>
      <c r="D1" s="1150"/>
      <c r="E1" s="1150"/>
      <c r="F1" s="1150"/>
      <c r="G1" s="1150"/>
      <c r="H1" s="1150"/>
      <c r="I1" s="1150"/>
      <c r="J1" s="1150"/>
    </row>
    <row r="2" spans="1:10" ht="23.25" customHeight="1" x14ac:dyDescent="0.2">
      <c r="J2" s="901" t="s">
        <v>1596</v>
      </c>
    </row>
    <row r="3" spans="1:10" ht="17.100000000000001" customHeight="1" x14ac:dyDescent="0.2">
      <c r="A3" s="1151" t="s">
        <v>1527</v>
      </c>
      <c r="B3" s="1151" t="s">
        <v>1595</v>
      </c>
      <c r="C3" s="1151" t="s">
        <v>1594</v>
      </c>
      <c r="D3" s="1152" t="s">
        <v>1593</v>
      </c>
      <c r="E3" s="1152"/>
      <c r="F3" s="1152"/>
      <c r="G3" s="1152" t="s">
        <v>1592</v>
      </c>
      <c r="H3" s="1152"/>
      <c r="I3" s="1152"/>
      <c r="J3" s="1152"/>
    </row>
    <row r="4" spans="1:10" ht="17.100000000000001" customHeight="1" x14ac:dyDescent="0.2">
      <c r="A4" s="1151"/>
      <c r="B4" s="1151"/>
      <c r="C4" s="1151"/>
      <c r="D4" s="900" t="s">
        <v>1591</v>
      </c>
      <c r="E4" s="900" t="s">
        <v>1590</v>
      </c>
      <c r="F4" s="900" t="s">
        <v>1589</v>
      </c>
      <c r="G4" s="1153" t="s">
        <v>1588</v>
      </c>
      <c r="H4" s="1153" t="s">
        <v>1587</v>
      </c>
      <c r="I4" s="1153" t="s">
        <v>1586</v>
      </c>
      <c r="J4" s="1153" t="s">
        <v>1585</v>
      </c>
    </row>
    <row r="5" spans="1:10" ht="17.100000000000001" customHeight="1" x14ac:dyDescent="0.2">
      <c r="A5" s="1151"/>
      <c r="B5" s="1151"/>
      <c r="C5" s="1151"/>
      <c r="D5" s="899" t="s">
        <v>1584</v>
      </c>
      <c r="E5" s="899" t="s">
        <v>1583</v>
      </c>
      <c r="F5" s="899" t="s">
        <v>1582</v>
      </c>
      <c r="G5" s="1154"/>
      <c r="H5" s="1154"/>
      <c r="I5" s="1154"/>
      <c r="J5" s="1154"/>
    </row>
    <row r="6" spans="1:10" ht="17.100000000000001" customHeight="1" x14ac:dyDescent="0.2">
      <c r="A6" s="1148" t="s">
        <v>1581</v>
      </c>
      <c r="B6" s="897" t="s">
        <v>1578</v>
      </c>
      <c r="C6" s="895">
        <v>6</v>
      </c>
      <c r="D6" s="896">
        <v>23.45</v>
      </c>
      <c r="E6" s="896">
        <v>55</v>
      </c>
      <c r="F6" s="895"/>
      <c r="G6" s="895"/>
      <c r="H6" s="895"/>
      <c r="I6" s="895"/>
      <c r="J6" s="895"/>
    </row>
    <row r="7" spans="1:10" ht="17.100000000000001" customHeight="1" x14ac:dyDescent="0.2">
      <c r="A7" s="1148"/>
      <c r="B7" s="897" t="s">
        <v>1577</v>
      </c>
      <c r="C7" s="895">
        <v>33</v>
      </c>
      <c r="D7" s="896">
        <v>262.3</v>
      </c>
      <c r="E7" s="896">
        <v>1506.5</v>
      </c>
      <c r="F7" s="896">
        <v>122</v>
      </c>
      <c r="G7" s="895"/>
      <c r="H7" s="895"/>
      <c r="I7" s="895"/>
      <c r="J7" s="895"/>
    </row>
    <row r="8" spans="1:10" ht="17.100000000000001" customHeight="1" x14ac:dyDescent="0.2">
      <c r="A8" s="1148"/>
      <c r="B8" s="894" t="s">
        <v>23</v>
      </c>
      <c r="C8" s="891">
        <v>39</v>
      </c>
      <c r="D8" s="893">
        <v>285.75</v>
      </c>
      <c r="E8" s="892">
        <v>1561.5</v>
      </c>
      <c r="F8" s="892">
        <v>1222</v>
      </c>
      <c r="G8" s="891"/>
      <c r="H8" s="891"/>
      <c r="I8" s="891"/>
      <c r="J8" s="891"/>
    </row>
    <row r="9" spans="1:10" ht="17.100000000000001" customHeight="1" x14ac:dyDescent="0.2">
      <c r="A9" s="1148" t="s">
        <v>1580</v>
      </c>
      <c r="B9" s="897" t="s">
        <v>1578</v>
      </c>
      <c r="C9" s="895">
        <v>2</v>
      </c>
      <c r="D9" s="896">
        <v>12.65</v>
      </c>
      <c r="E9" s="895">
        <v>50</v>
      </c>
      <c r="F9" s="895">
        <v>4</v>
      </c>
      <c r="G9" s="895"/>
      <c r="H9" s="895"/>
      <c r="I9" s="895"/>
      <c r="J9" s="895"/>
    </row>
    <row r="10" spans="1:10" ht="17.100000000000001" customHeight="1" x14ac:dyDescent="0.2">
      <c r="A10" s="1148"/>
      <c r="B10" s="897" t="s">
        <v>1577</v>
      </c>
      <c r="C10" s="895">
        <v>14</v>
      </c>
      <c r="D10" s="896">
        <v>597.9</v>
      </c>
      <c r="E10" s="895">
        <v>655</v>
      </c>
      <c r="F10" s="895">
        <v>30</v>
      </c>
      <c r="G10" s="895"/>
      <c r="H10" s="895"/>
      <c r="I10" s="895"/>
      <c r="J10" s="895"/>
    </row>
    <row r="11" spans="1:10" ht="17.100000000000001" customHeight="1" x14ac:dyDescent="0.2">
      <c r="A11" s="1148"/>
      <c r="B11" s="894" t="s">
        <v>23</v>
      </c>
      <c r="C11" s="891">
        <v>16</v>
      </c>
      <c r="D11" s="893">
        <v>610.54999999999995</v>
      </c>
      <c r="E11" s="892">
        <v>705</v>
      </c>
      <c r="F11" s="892">
        <v>34</v>
      </c>
      <c r="G11" s="891"/>
      <c r="H11" s="891"/>
      <c r="I11" s="891"/>
      <c r="J11" s="891"/>
    </row>
    <row r="12" spans="1:10" ht="17.100000000000001" customHeight="1" x14ac:dyDescent="0.2">
      <c r="A12" s="1148" t="s">
        <v>148</v>
      </c>
      <c r="B12" s="897" t="s">
        <v>1578</v>
      </c>
      <c r="C12" s="895">
        <v>4</v>
      </c>
      <c r="D12" s="896">
        <v>50</v>
      </c>
      <c r="E12" s="895">
        <v>74</v>
      </c>
      <c r="F12" s="895">
        <v>20</v>
      </c>
      <c r="G12" s="895"/>
      <c r="H12" s="895"/>
      <c r="I12" s="895"/>
      <c r="J12" s="895"/>
    </row>
    <row r="13" spans="1:10" ht="17.100000000000001" customHeight="1" x14ac:dyDescent="0.2">
      <c r="A13" s="1148"/>
      <c r="B13" s="897" t="s">
        <v>1577</v>
      </c>
      <c r="C13" s="895">
        <v>25</v>
      </c>
      <c r="D13" s="898">
        <v>814.20299999999997</v>
      </c>
      <c r="E13" s="895">
        <v>388</v>
      </c>
      <c r="F13" s="895">
        <v>67.5</v>
      </c>
      <c r="G13" s="895"/>
      <c r="H13" s="895"/>
      <c r="I13" s="895"/>
      <c r="J13" s="895"/>
    </row>
    <row r="14" spans="1:10" ht="17.100000000000001" customHeight="1" x14ac:dyDescent="0.2">
      <c r="A14" s="1148"/>
      <c r="B14" s="894" t="s">
        <v>23</v>
      </c>
      <c r="C14" s="891">
        <v>29</v>
      </c>
      <c r="D14" s="893">
        <v>864.20299999999997</v>
      </c>
      <c r="E14" s="892">
        <v>462</v>
      </c>
      <c r="F14" s="892">
        <v>87.5</v>
      </c>
      <c r="G14" s="891"/>
      <c r="H14" s="891"/>
      <c r="I14" s="891"/>
      <c r="J14" s="891"/>
    </row>
    <row r="15" spans="1:10" ht="17.100000000000001" customHeight="1" x14ac:dyDescent="0.2">
      <c r="A15" s="1148" t="s">
        <v>1579</v>
      </c>
      <c r="B15" s="897" t="s">
        <v>1578</v>
      </c>
      <c r="C15" s="895">
        <v>13</v>
      </c>
      <c r="D15" s="896">
        <v>112.7</v>
      </c>
      <c r="E15" s="895">
        <v>660.5</v>
      </c>
      <c r="F15" s="895"/>
      <c r="G15" s="895"/>
      <c r="H15" s="895"/>
      <c r="I15" s="895"/>
      <c r="J15" s="895"/>
    </row>
    <row r="16" spans="1:10" ht="17.100000000000001" customHeight="1" x14ac:dyDescent="0.2">
      <c r="A16" s="1148"/>
      <c r="B16" s="897" t="s">
        <v>1577</v>
      </c>
      <c r="C16" s="895">
        <v>43</v>
      </c>
      <c r="D16" s="896">
        <v>7115.45</v>
      </c>
      <c r="E16" s="895">
        <v>583.17499999999995</v>
      </c>
      <c r="F16" s="895">
        <v>124</v>
      </c>
      <c r="G16" s="895"/>
      <c r="H16" s="895"/>
      <c r="I16" s="895">
        <v>2</v>
      </c>
      <c r="J16" s="895"/>
    </row>
    <row r="17" spans="1:10" ht="17.100000000000001" customHeight="1" x14ac:dyDescent="0.2">
      <c r="A17" s="1148"/>
      <c r="B17" s="894" t="s">
        <v>23</v>
      </c>
      <c r="C17" s="891">
        <v>56</v>
      </c>
      <c r="D17" s="893">
        <v>7228.15</v>
      </c>
      <c r="E17" s="892">
        <v>1243.675</v>
      </c>
      <c r="F17" s="892">
        <v>124</v>
      </c>
      <c r="G17" s="891"/>
      <c r="H17" s="891"/>
      <c r="I17" s="891">
        <v>2</v>
      </c>
      <c r="J17" s="891"/>
    </row>
    <row r="18" spans="1:10" ht="17.100000000000001" customHeight="1" x14ac:dyDescent="0.2">
      <c r="A18" s="1148" t="s">
        <v>1097</v>
      </c>
      <c r="B18" s="897" t="s">
        <v>1578</v>
      </c>
      <c r="C18" s="895">
        <v>18</v>
      </c>
      <c r="D18" s="896">
        <v>165.9</v>
      </c>
      <c r="E18" s="895">
        <v>473</v>
      </c>
      <c r="F18" s="895">
        <v>557</v>
      </c>
      <c r="G18" s="895"/>
      <c r="H18" s="895"/>
      <c r="I18" s="895"/>
      <c r="J18" s="895"/>
    </row>
    <row r="19" spans="1:10" ht="17.100000000000001" customHeight="1" x14ac:dyDescent="0.2">
      <c r="A19" s="1148"/>
      <c r="B19" s="897" t="s">
        <v>1577</v>
      </c>
      <c r="C19" s="895">
        <v>14</v>
      </c>
      <c r="D19" s="896">
        <v>88.21</v>
      </c>
      <c r="E19" s="895">
        <v>171.55</v>
      </c>
      <c r="F19" s="895">
        <v>62</v>
      </c>
      <c r="G19" s="895"/>
      <c r="H19" s="895"/>
      <c r="I19" s="895"/>
      <c r="J19" s="895"/>
    </row>
    <row r="20" spans="1:10" ht="17.100000000000001" customHeight="1" x14ac:dyDescent="0.2">
      <c r="A20" s="1148"/>
      <c r="B20" s="894" t="s">
        <v>23</v>
      </c>
      <c r="C20" s="891">
        <v>32</v>
      </c>
      <c r="D20" s="893">
        <v>254.11</v>
      </c>
      <c r="E20" s="892">
        <v>644.54999999999995</v>
      </c>
      <c r="F20" s="892">
        <v>619</v>
      </c>
      <c r="G20" s="891"/>
      <c r="H20" s="891"/>
      <c r="I20" s="891"/>
      <c r="J20" s="891"/>
    </row>
    <row r="21" spans="1:10" ht="17.100000000000001" customHeight="1" x14ac:dyDescent="0.2">
      <c r="A21" s="1147" t="s">
        <v>23</v>
      </c>
      <c r="B21" s="890" t="s">
        <v>1578</v>
      </c>
      <c r="C21" s="887">
        <f t="shared" ref="C21:F23" si="0">SUM(C6,C9,C12,C15,C18)</f>
        <v>43</v>
      </c>
      <c r="D21" s="889">
        <f t="shared" si="0"/>
        <v>364.70000000000005</v>
      </c>
      <c r="E21" s="888">
        <f t="shared" si="0"/>
        <v>1312.5</v>
      </c>
      <c r="F21" s="888">
        <f t="shared" si="0"/>
        <v>581</v>
      </c>
      <c r="G21" s="887">
        <v>0</v>
      </c>
      <c r="H21" s="887">
        <v>0</v>
      </c>
      <c r="I21" s="887">
        <v>0</v>
      </c>
      <c r="J21" s="887">
        <f>SUM(J6,J9,J12,J15,J18)</f>
        <v>0</v>
      </c>
    </row>
    <row r="22" spans="1:10" ht="17.100000000000001" customHeight="1" x14ac:dyDescent="0.2">
      <c r="A22" s="1147"/>
      <c r="B22" s="890" t="s">
        <v>1577</v>
      </c>
      <c r="C22" s="887">
        <f t="shared" si="0"/>
        <v>129</v>
      </c>
      <c r="D22" s="889">
        <f t="shared" si="0"/>
        <v>8878.0629999999983</v>
      </c>
      <c r="E22" s="888">
        <f t="shared" si="0"/>
        <v>3304.2250000000004</v>
      </c>
      <c r="F22" s="888">
        <f t="shared" si="0"/>
        <v>405.5</v>
      </c>
      <c r="G22" s="887">
        <f t="shared" ref="G22:I23" si="1">SUM(G7,G10,G13,G16,G19)</f>
        <v>0</v>
      </c>
      <c r="H22" s="887">
        <f t="shared" si="1"/>
        <v>0</v>
      </c>
      <c r="I22" s="887">
        <f t="shared" si="1"/>
        <v>2</v>
      </c>
      <c r="J22" s="887">
        <f>SUM(J7,J10,J13,J16,J19)</f>
        <v>0</v>
      </c>
    </row>
    <row r="23" spans="1:10" ht="17.100000000000001" customHeight="1" x14ac:dyDescent="0.2">
      <c r="A23" s="1147"/>
      <c r="B23" s="890" t="s">
        <v>23</v>
      </c>
      <c r="C23" s="887">
        <f t="shared" si="0"/>
        <v>172</v>
      </c>
      <c r="D23" s="889">
        <f t="shared" si="0"/>
        <v>9242.7630000000008</v>
      </c>
      <c r="E23" s="888">
        <f t="shared" si="0"/>
        <v>4616.7250000000004</v>
      </c>
      <c r="F23" s="888">
        <f t="shared" si="0"/>
        <v>2086.5</v>
      </c>
      <c r="G23" s="887">
        <f t="shared" si="1"/>
        <v>0</v>
      </c>
      <c r="H23" s="887">
        <f t="shared" si="1"/>
        <v>0</v>
      </c>
      <c r="I23" s="887">
        <f t="shared" si="1"/>
        <v>2</v>
      </c>
      <c r="J23" s="887">
        <f>SUM(J8,J11,J14,J17,J20)</f>
        <v>0</v>
      </c>
    </row>
    <row r="24" spans="1:10" ht="17.100000000000001" customHeight="1" x14ac:dyDescent="0.2">
      <c r="C24" s="886"/>
      <c r="D24" s="886"/>
      <c r="E24" s="886"/>
      <c r="F24" s="886"/>
      <c r="G24" s="886"/>
      <c r="H24" s="886"/>
      <c r="I24" s="886"/>
    </row>
    <row r="25" spans="1:10" ht="17.100000000000001" customHeight="1" x14ac:dyDescent="0.2">
      <c r="C25" s="886"/>
      <c r="D25" s="886"/>
      <c r="E25" s="886"/>
      <c r="F25" s="886"/>
      <c r="G25" s="886"/>
      <c r="H25" s="886"/>
      <c r="I25" s="886"/>
    </row>
    <row r="26" spans="1:10" ht="17.100000000000001" customHeight="1" x14ac:dyDescent="0.2">
      <c r="C26" s="886"/>
      <c r="D26" s="886"/>
      <c r="E26" s="886"/>
      <c r="F26" s="886"/>
      <c r="G26" s="886"/>
      <c r="H26" s="886"/>
      <c r="I26" s="886"/>
    </row>
    <row r="27" spans="1:10" ht="17.100000000000001" customHeight="1" x14ac:dyDescent="0.2">
      <c r="C27" s="886"/>
      <c r="D27" s="886"/>
      <c r="E27" s="886"/>
      <c r="F27" s="886"/>
      <c r="G27" s="886"/>
      <c r="H27" s="886"/>
      <c r="I27" s="886"/>
    </row>
    <row r="28" spans="1:10" ht="17.100000000000001" customHeight="1" x14ac:dyDescent="0.2">
      <c r="C28" s="886"/>
      <c r="D28" s="886"/>
      <c r="E28" s="886"/>
      <c r="F28" s="886"/>
      <c r="G28" s="886"/>
      <c r="H28" s="886"/>
      <c r="I28" s="886"/>
    </row>
    <row r="29" spans="1:10" ht="17.100000000000001" customHeight="1" x14ac:dyDescent="0.2">
      <c r="C29" s="886"/>
      <c r="D29" s="886"/>
      <c r="E29" s="886"/>
      <c r="F29" s="886"/>
      <c r="G29" s="886"/>
      <c r="H29" s="886"/>
      <c r="I29" s="886"/>
    </row>
    <row r="30" spans="1:10" ht="17.100000000000001" customHeight="1" x14ac:dyDescent="0.2">
      <c r="C30" s="886"/>
      <c r="D30" s="886"/>
      <c r="E30" s="886"/>
      <c r="F30" s="886"/>
      <c r="G30" s="886"/>
      <c r="H30" s="886"/>
      <c r="I30" s="886"/>
    </row>
    <row r="31" spans="1:10" ht="17.100000000000001" customHeight="1" x14ac:dyDescent="0.2">
      <c r="C31" s="886"/>
      <c r="D31" s="886"/>
      <c r="E31" s="886"/>
      <c r="F31" s="886"/>
      <c r="G31" s="886"/>
      <c r="H31" s="886"/>
      <c r="I31" s="886"/>
    </row>
    <row r="32" spans="1:10" ht="17.100000000000001" customHeight="1" x14ac:dyDescent="0.2">
      <c r="C32" s="886"/>
      <c r="D32" s="886"/>
      <c r="E32" s="886"/>
      <c r="F32" s="886"/>
      <c r="G32" s="886"/>
      <c r="H32" s="886"/>
      <c r="I32" s="886"/>
    </row>
    <row r="33" spans="3:9" ht="17.100000000000001" customHeight="1" x14ac:dyDescent="0.2">
      <c r="C33" s="886"/>
      <c r="D33" s="886"/>
      <c r="E33" s="886"/>
      <c r="F33" s="886"/>
      <c r="G33" s="886"/>
      <c r="H33" s="886"/>
      <c r="I33" s="886"/>
    </row>
    <row r="34" spans="3:9" ht="17.100000000000001" customHeight="1" x14ac:dyDescent="0.2">
      <c r="C34" s="886"/>
      <c r="D34" s="886"/>
      <c r="E34" s="886"/>
      <c r="F34" s="886"/>
      <c r="G34" s="886"/>
      <c r="H34" s="886"/>
      <c r="I34" s="886"/>
    </row>
    <row r="35" spans="3:9" ht="17.100000000000001" customHeight="1" x14ac:dyDescent="0.2">
      <c r="C35" s="886"/>
      <c r="D35" s="886"/>
      <c r="E35" s="886"/>
      <c r="F35" s="886"/>
      <c r="G35" s="886"/>
      <c r="H35" s="886"/>
      <c r="I35" s="886"/>
    </row>
    <row r="36" spans="3:9" ht="17.100000000000001" customHeight="1" x14ac:dyDescent="0.2">
      <c r="C36" s="886"/>
      <c r="D36" s="886"/>
      <c r="E36" s="886"/>
      <c r="F36" s="886"/>
      <c r="G36" s="886"/>
      <c r="H36" s="886"/>
      <c r="I36" s="886"/>
    </row>
    <row r="37" spans="3:9" ht="17.100000000000001" customHeight="1" x14ac:dyDescent="0.2">
      <c r="C37" s="886"/>
      <c r="D37" s="886"/>
      <c r="E37" s="886"/>
      <c r="F37" s="886"/>
      <c r="G37" s="886"/>
      <c r="H37" s="886"/>
      <c r="I37" s="886"/>
    </row>
    <row r="38" spans="3:9" ht="17.100000000000001" customHeight="1" x14ac:dyDescent="0.2">
      <c r="C38" s="886"/>
      <c r="D38" s="886"/>
      <c r="E38" s="886"/>
      <c r="F38" s="886"/>
      <c r="G38" s="886"/>
      <c r="H38" s="886"/>
      <c r="I38" s="886"/>
    </row>
    <row r="39" spans="3:9" ht="17.100000000000001" customHeight="1" x14ac:dyDescent="0.2">
      <c r="C39" s="886"/>
      <c r="D39" s="886"/>
      <c r="E39" s="886"/>
      <c r="F39" s="886"/>
      <c r="G39" s="886"/>
      <c r="H39" s="886"/>
      <c r="I39" s="886"/>
    </row>
    <row r="40" spans="3:9" ht="17.100000000000001" customHeight="1" x14ac:dyDescent="0.2">
      <c r="C40" s="886"/>
      <c r="D40" s="886"/>
      <c r="E40" s="886"/>
      <c r="F40" s="886"/>
      <c r="G40" s="886"/>
      <c r="H40" s="886"/>
      <c r="I40" s="886"/>
    </row>
    <row r="41" spans="3:9" ht="17.100000000000001" customHeight="1" x14ac:dyDescent="0.2">
      <c r="C41" s="886"/>
      <c r="D41" s="886"/>
      <c r="E41" s="886"/>
      <c r="F41" s="886"/>
      <c r="G41" s="886"/>
      <c r="H41" s="886"/>
      <c r="I41" s="886"/>
    </row>
    <row r="42" spans="3:9" ht="17.100000000000001" customHeight="1" x14ac:dyDescent="0.2">
      <c r="C42" s="886"/>
      <c r="D42" s="886"/>
      <c r="E42" s="886"/>
      <c r="F42" s="886"/>
      <c r="G42" s="886"/>
      <c r="H42" s="886"/>
      <c r="I42" s="886"/>
    </row>
    <row r="43" spans="3:9" ht="17.100000000000001" customHeight="1" x14ac:dyDescent="0.2">
      <c r="C43" s="886"/>
      <c r="D43" s="886"/>
      <c r="E43" s="886"/>
      <c r="F43" s="886"/>
      <c r="G43" s="886"/>
      <c r="H43" s="886"/>
      <c r="I43" s="886"/>
    </row>
    <row r="44" spans="3:9" ht="17.100000000000001" customHeight="1" x14ac:dyDescent="0.2">
      <c r="C44" s="886"/>
      <c r="D44" s="886"/>
      <c r="E44" s="886"/>
      <c r="F44" s="886"/>
      <c r="G44" s="886"/>
      <c r="H44" s="886"/>
      <c r="I44" s="886"/>
    </row>
    <row r="45" spans="3:9" ht="17.100000000000001" customHeight="1" x14ac:dyDescent="0.2">
      <c r="C45" s="886"/>
      <c r="D45" s="886"/>
      <c r="E45" s="886"/>
      <c r="F45" s="886"/>
      <c r="G45" s="886"/>
      <c r="H45" s="886"/>
      <c r="I45" s="886"/>
    </row>
    <row r="46" spans="3:9" ht="17.100000000000001" customHeight="1" x14ac:dyDescent="0.2">
      <c r="C46" s="886"/>
      <c r="D46" s="886"/>
      <c r="E46" s="886"/>
      <c r="F46" s="886"/>
      <c r="G46" s="886"/>
      <c r="H46" s="886"/>
      <c r="I46" s="886"/>
    </row>
    <row r="47" spans="3:9" ht="17.100000000000001" customHeight="1" x14ac:dyDescent="0.2">
      <c r="C47" s="886"/>
      <c r="D47" s="886"/>
      <c r="E47" s="886"/>
      <c r="F47" s="886"/>
      <c r="G47" s="886"/>
      <c r="H47" s="886"/>
      <c r="I47" s="886"/>
    </row>
    <row r="48" spans="3:9" ht="17.100000000000001" customHeight="1" x14ac:dyDescent="0.2">
      <c r="C48" s="886"/>
      <c r="D48" s="886"/>
      <c r="E48" s="886"/>
      <c r="F48" s="886"/>
      <c r="G48" s="886"/>
      <c r="H48" s="886"/>
      <c r="I48" s="886"/>
    </row>
    <row r="49" spans="3:9" ht="17.100000000000001" customHeight="1" x14ac:dyDescent="0.2">
      <c r="C49" s="886"/>
      <c r="D49" s="886"/>
      <c r="E49" s="886"/>
      <c r="F49" s="886"/>
      <c r="G49" s="886"/>
      <c r="H49" s="886"/>
      <c r="I49" s="886"/>
    </row>
    <row r="50" spans="3:9" ht="17.100000000000001" customHeight="1" x14ac:dyDescent="0.2">
      <c r="C50" s="886"/>
      <c r="D50" s="886"/>
      <c r="E50" s="886"/>
      <c r="F50" s="886"/>
      <c r="G50" s="886"/>
      <c r="H50" s="886"/>
      <c r="I50" s="886"/>
    </row>
    <row r="51" spans="3:9" ht="17.100000000000001" customHeight="1" x14ac:dyDescent="0.2">
      <c r="C51" s="886"/>
      <c r="D51" s="886"/>
      <c r="E51" s="886"/>
      <c r="F51" s="886"/>
      <c r="G51" s="886"/>
      <c r="H51" s="886"/>
      <c r="I51" s="886"/>
    </row>
    <row r="52" spans="3:9" ht="17.100000000000001" customHeight="1" x14ac:dyDescent="0.2">
      <c r="C52" s="886"/>
      <c r="D52" s="886"/>
      <c r="E52" s="886"/>
      <c r="F52" s="886"/>
      <c r="G52" s="886"/>
      <c r="H52" s="886"/>
      <c r="I52" s="886"/>
    </row>
    <row r="53" spans="3:9" ht="17.100000000000001" customHeight="1" x14ac:dyDescent="0.2">
      <c r="C53" s="886"/>
      <c r="D53" s="886"/>
      <c r="E53" s="886"/>
      <c r="F53" s="886"/>
      <c r="G53" s="886"/>
      <c r="H53" s="886"/>
      <c r="I53" s="886"/>
    </row>
    <row r="54" spans="3:9" ht="17.100000000000001" customHeight="1" x14ac:dyDescent="0.2">
      <c r="C54" s="886"/>
      <c r="D54" s="886"/>
      <c r="E54" s="886"/>
      <c r="F54" s="886"/>
      <c r="G54" s="886"/>
      <c r="H54" s="886"/>
      <c r="I54" s="886"/>
    </row>
    <row r="55" spans="3:9" ht="17.100000000000001" customHeight="1" x14ac:dyDescent="0.2">
      <c r="C55" s="886"/>
      <c r="D55" s="886"/>
      <c r="E55" s="886"/>
      <c r="F55" s="886"/>
      <c r="G55" s="886"/>
      <c r="H55" s="886"/>
      <c r="I55" s="886"/>
    </row>
    <row r="56" spans="3:9" ht="17.100000000000001" customHeight="1" x14ac:dyDescent="0.2">
      <c r="C56" s="886"/>
      <c r="D56" s="886"/>
      <c r="E56" s="886"/>
      <c r="F56" s="886"/>
      <c r="G56" s="886"/>
      <c r="H56" s="886"/>
      <c r="I56" s="886"/>
    </row>
    <row r="57" spans="3:9" ht="17.100000000000001" customHeight="1" x14ac:dyDescent="0.2">
      <c r="C57" s="886"/>
      <c r="D57" s="886"/>
      <c r="E57" s="886"/>
      <c r="F57" s="886"/>
      <c r="G57" s="886"/>
      <c r="H57" s="886"/>
      <c r="I57" s="886"/>
    </row>
    <row r="58" spans="3:9" ht="17.100000000000001" customHeight="1" x14ac:dyDescent="0.2">
      <c r="C58" s="886"/>
      <c r="D58" s="886"/>
      <c r="E58" s="886"/>
      <c r="F58" s="886"/>
      <c r="G58" s="886"/>
      <c r="H58" s="886"/>
      <c r="I58" s="886"/>
    </row>
    <row r="59" spans="3:9" ht="17.100000000000001" customHeight="1" x14ac:dyDescent="0.2">
      <c r="C59" s="886"/>
      <c r="D59" s="886"/>
      <c r="E59" s="886"/>
      <c r="F59" s="886"/>
      <c r="G59" s="886"/>
      <c r="H59" s="886"/>
      <c r="I59" s="886"/>
    </row>
    <row r="60" spans="3:9" ht="17.100000000000001" customHeight="1" x14ac:dyDescent="0.2">
      <c r="C60" s="886"/>
      <c r="D60" s="886"/>
      <c r="E60" s="886"/>
      <c r="F60" s="886"/>
      <c r="G60" s="886"/>
      <c r="H60" s="886"/>
      <c r="I60" s="886"/>
    </row>
    <row r="61" spans="3:9" ht="17.100000000000001" customHeight="1" x14ac:dyDescent="0.2">
      <c r="C61" s="886"/>
      <c r="D61" s="886"/>
      <c r="E61" s="886"/>
      <c r="F61" s="886"/>
      <c r="G61" s="886"/>
      <c r="H61" s="886"/>
      <c r="I61" s="886"/>
    </row>
    <row r="62" spans="3:9" ht="17.100000000000001" customHeight="1" x14ac:dyDescent="0.2">
      <c r="C62" s="886"/>
      <c r="D62" s="886"/>
      <c r="E62" s="886"/>
      <c r="F62" s="886"/>
      <c r="G62" s="886"/>
      <c r="H62" s="886"/>
      <c r="I62" s="886"/>
    </row>
    <row r="63" spans="3:9" ht="17.100000000000001" customHeight="1" x14ac:dyDescent="0.2">
      <c r="C63" s="886"/>
      <c r="D63" s="886"/>
      <c r="E63" s="886"/>
      <c r="F63" s="886"/>
      <c r="G63" s="886"/>
      <c r="H63" s="886"/>
      <c r="I63" s="886"/>
    </row>
    <row r="64" spans="3:9" ht="17.100000000000001" customHeight="1" x14ac:dyDescent="0.2">
      <c r="C64" s="886"/>
      <c r="D64" s="886"/>
      <c r="E64" s="886"/>
      <c r="F64" s="886"/>
      <c r="G64" s="886"/>
      <c r="H64" s="886"/>
      <c r="I64" s="886"/>
    </row>
    <row r="65" spans="3:9" ht="17.100000000000001" customHeight="1" x14ac:dyDescent="0.2">
      <c r="C65" s="886"/>
      <c r="D65" s="886"/>
      <c r="E65" s="886"/>
      <c r="F65" s="886"/>
      <c r="G65" s="886"/>
      <c r="H65" s="886"/>
      <c r="I65" s="886"/>
    </row>
    <row r="66" spans="3:9" ht="17.100000000000001" customHeight="1" x14ac:dyDescent="0.2">
      <c r="C66" s="886"/>
      <c r="D66" s="886"/>
      <c r="E66" s="886"/>
      <c r="F66" s="886"/>
      <c r="G66" s="886"/>
      <c r="H66" s="886"/>
      <c r="I66" s="886"/>
    </row>
    <row r="67" spans="3:9" ht="17.100000000000001" customHeight="1" x14ac:dyDescent="0.2">
      <c r="C67" s="886"/>
      <c r="D67" s="886"/>
      <c r="E67" s="886"/>
      <c r="F67" s="886"/>
      <c r="G67" s="886"/>
      <c r="H67" s="886"/>
      <c r="I67" s="886"/>
    </row>
    <row r="68" spans="3:9" ht="17.100000000000001" customHeight="1" x14ac:dyDescent="0.2">
      <c r="C68" s="886"/>
      <c r="D68" s="886"/>
      <c r="E68" s="886"/>
      <c r="F68" s="886"/>
      <c r="G68" s="886"/>
      <c r="H68" s="886"/>
      <c r="I68" s="886"/>
    </row>
    <row r="69" spans="3:9" ht="17.100000000000001" customHeight="1" x14ac:dyDescent="0.2">
      <c r="C69" s="886"/>
      <c r="D69" s="886"/>
      <c r="E69" s="886"/>
      <c r="F69" s="886"/>
      <c r="G69" s="886"/>
      <c r="H69" s="886"/>
      <c r="I69" s="886"/>
    </row>
    <row r="70" spans="3:9" ht="17.100000000000001" customHeight="1" x14ac:dyDescent="0.2">
      <c r="C70" s="886"/>
      <c r="D70" s="886"/>
      <c r="E70" s="886"/>
      <c r="F70" s="886"/>
      <c r="G70" s="886"/>
      <c r="H70" s="886"/>
      <c r="I70" s="886"/>
    </row>
    <row r="71" spans="3:9" ht="17.100000000000001" customHeight="1" x14ac:dyDescent="0.2">
      <c r="C71" s="886"/>
      <c r="D71" s="886"/>
      <c r="E71" s="886"/>
      <c r="F71" s="886"/>
      <c r="G71" s="886"/>
      <c r="H71" s="886"/>
      <c r="I71" s="886"/>
    </row>
    <row r="72" spans="3:9" ht="17.100000000000001" customHeight="1" x14ac:dyDescent="0.2">
      <c r="C72" s="886"/>
      <c r="D72" s="886"/>
      <c r="E72" s="886"/>
      <c r="F72" s="886"/>
      <c r="G72" s="886"/>
      <c r="H72" s="886"/>
      <c r="I72" s="886"/>
    </row>
    <row r="73" spans="3:9" ht="17.100000000000001" customHeight="1" x14ac:dyDescent="0.2">
      <c r="C73" s="886"/>
      <c r="D73" s="886"/>
      <c r="E73" s="886"/>
      <c r="F73" s="886"/>
      <c r="G73" s="886"/>
      <c r="H73" s="886"/>
      <c r="I73" s="886"/>
    </row>
    <row r="74" spans="3:9" ht="17.100000000000001" customHeight="1" x14ac:dyDescent="0.2">
      <c r="C74" s="886"/>
      <c r="D74" s="886"/>
      <c r="E74" s="886"/>
      <c r="F74" s="886"/>
      <c r="G74" s="886"/>
      <c r="H74" s="886"/>
      <c r="I74" s="886"/>
    </row>
    <row r="75" spans="3:9" ht="17.100000000000001" customHeight="1" x14ac:dyDescent="0.2">
      <c r="C75" s="886"/>
      <c r="D75" s="886"/>
      <c r="E75" s="886"/>
      <c r="F75" s="886"/>
      <c r="G75" s="886"/>
      <c r="H75" s="886"/>
      <c r="I75" s="886"/>
    </row>
    <row r="76" spans="3:9" ht="17.100000000000001" customHeight="1" x14ac:dyDescent="0.2">
      <c r="C76" s="886"/>
      <c r="D76" s="886"/>
      <c r="E76" s="886"/>
      <c r="F76" s="886"/>
      <c r="G76" s="886"/>
      <c r="H76" s="886"/>
      <c r="I76" s="886"/>
    </row>
    <row r="77" spans="3:9" ht="17.100000000000001" customHeight="1" x14ac:dyDescent="0.2">
      <c r="C77" s="886"/>
      <c r="D77" s="886"/>
      <c r="E77" s="886"/>
      <c r="F77" s="886"/>
      <c r="G77" s="886"/>
      <c r="H77" s="886"/>
      <c r="I77" s="886"/>
    </row>
    <row r="78" spans="3:9" ht="17.100000000000001" customHeight="1" x14ac:dyDescent="0.2">
      <c r="C78" s="886"/>
      <c r="D78" s="886"/>
      <c r="E78" s="886"/>
      <c r="F78" s="886"/>
      <c r="G78" s="886"/>
      <c r="H78" s="886"/>
      <c r="I78" s="886"/>
    </row>
    <row r="79" spans="3:9" ht="17.100000000000001" customHeight="1" x14ac:dyDescent="0.2">
      <c r="C79" s="886"/>
      <c r="D79" s="886"/>
      <c r="E79" s="886"/>
      <c r="F79" s="886"/>
      <c r="G79" s="886"/>
      <c r="H79" s="886"/>
      <c r="I79" s="886"/>
    </row>
    <row r="80" spans="3:9" ht="17.100000000000001" customHeight="1" x14ac:dyDescent="0.2">
      <c r="C80" s="886"/>
      <c r="D80" s="886"/>
      <c r="E80" s="886"/>
      <c r="F80" s="886"/>
      <c r="G80" s="886"/>
      <c r="H80" s="886"/>
      <c r="I80" s="886"/>
    </row>
    <row r="81" spans="3:9" ht="17.100000000000001" customHeight="1" x14ac:dyDescent="0.2">
      <c r="C81" s="886"/>
      <c r="D81" s="886"/>
      <c r="E81" s="886"/>
      <c r="F81" s="886"/>
      <c r="G81" s="886"/>
      <c r="H81" s="886"/>
      <c r="I81" s="886"/>
    </row>
    <row r="82" spans="3:9" ht="17.100000000000001" customHeight="1" x14ac:dyDescent="0.2">
      <c r="C82" s="886"/>
      <c r="D82" s="886"/>
      <c r="E82" s="886"/>
      <c r="F82" s="886"/>
      <c r="G82" s="886"/>
      <c r="H82" s="886"/>
      <c r="I82" s="886"/>
    </row>
    <row r="83" spans="3:9" ht="17.100000000000001" customHeight="1" x14ac:dyDescent="0.2">
      <c r="C83" s="886"/>
      <c r="D83" s="886"/>
      <c r="E83" s="886"/>
      <c r="F83" s="886"/>
      <c r="G83" s="886"/>
      <c r="H83" s="886"/>
      <c r="I83" s="886"/>
    </row>
    <row r="84" spans="3:9" ht="17.100000000000001" customHeight="1" x14ac:dyDescent="0.2">
      <c r="C84" s="886"/>
      <c r="D84" s="886"/>
      <c r="E84" s="886"/>
      <c r="F84" s="886"/>
      <c r="G84" s="886"/>
      <c r="H84" s="886"/>
      <c r="I84" s="886"/>
    </row>
    <row r="85" spans="3:9" ht="17.100000000000001" customHeight="1" x14ac:dyDescent="0.2">
      <c r="C85" s="886"/>
      <c r="D85" s="886"/>
      <c r="E85" s="886"/>
      <c r="F85" s="886"/>
      <c r="G85" s="886"/>
      <c r="H85" s="886"/>
      <c r="I85" s="886"/>
    </row>
    <row r="86" spans="3:9" ht="17.100000000000001" customHeight="1" x14ac:dyDescent="0.2">
      <c r="C86" s="886"/>
      <c r="D86" s="886"/>
      <c r="E86" s="886"/>
      <c r="F86" s="886"/>
      <c r="G86" s="886"/>
      <c r="H86" s="886"/>
      <c r="I86" s="886"/>
    </row>
    <row r="87" spans="3:9" ht="17.100000000000001" customHeight="1" x14ac:dyDescent="0.2">
      <c r="C87" s="886"/>
      <c r="D87" s="886"/>
      <c r="E87" s="886"/>
      <c r="F87" s="886"/>
      <c r="G87" s="886"/>
      <c r="H87" s="886"/>
      <c r="I87" s="886"/>
    </row>
    <row r="88" spans="3:9" ht="17.100000000000001" customHeight="1" x14ac:dyDescent="0.2">
      <c r="C88" s="886"/>
      <c r="D88" s="886"/>
      <c r="E88" s="886"/>
      <c r="F88" s="886"/>
      <c r="G88" s="886"/>
      <c r="H88" s="886"/>
      <c r="I88" s="886"/>
    </row>
    <row r="89" spans="3:9" ht="17.100000000000001" customHeight="1" x14ac:dyDescent="0.2">
      <c r="C89" s="886"/>
      <c r="D89" s="886"/>
      <c r="E89" s="886"/>
      <c r="F89" s="886"/>
      <c r="G89" s="886"/>
      <c r="H89" s="886"/>
      <c r="I89" s="886"/>
    </row>
    <row r="90" spans="3:9" ht="17.100000000000001" customHeight="1" x14ac:dyDescent="0.2">
      <c r="C90" s="886"/>
      <c r="D90" s="886"/>
      <c r="E90" s="886"/>
      <c r="F90" s="886"/>
      <c r="G90" s="886"/>
      <c r="H90" s="886"/>
      <c r="I90" s="886"/>
    </row>
    <row r="91" spans="3:9" ht="17.100000000000001" customHeight="1" x14ac:dyDescent="0.2">
      <c r="C91" s="886"/>
      <c r="D91" s="886"/>
      <c r="E91" s="886"/>
      <c r="F91" s="886"/>
      <c r="G91" s="886"/>
      <c r="H91" s="886"/>
      <c r="I91" s="886"/>
    </row>
    <row r="92" spans="3:9" ht="17.100000000000001" customHeight="1" x14ac:dyDescent="0.2">
      <c r="C92" s="886"/>
      <c r="D92" s="886"/>
      <c r="E92" s="886"/>
      <c r="F92" s="886"/>
      <c r="G92" s="886"/>
      <c r="H92" s="886"/>
      <c r="I92" s="886"/>
    </row>
    <row r="93" spans="3:9" ht="17.100000000000001" customHeight="1" x14ac:dyDescent="0.2">
      <c r="C93" s="886"/>
      <c r="D93" s="886"/>
      <c r="E93" s="886"/>
      <c r="F93" s="886"/>
      <c r="G93" s="886"/>
      <c r="H93" s="886"/>
      <c r="I93" s="886"/>
    </row>
    <row r="94" spans="3:9" ht="17.100000000000001" customHeight="1" x14ac:dyDescent="0.2">
      <c r="C94" s="886"/>
      <c r="D94" s="886"/>
      <c r="E94" s="886"/>
      <c r="F94" s="886"/>
      <c r="G94" s="886"/>
      <c r="H94" s="886"/>
      <c r="I94" s="886"/>
    </row>
    <row r="95" spans="3:9" ht="17.100000000000001" customHeight="1" x14ac:dyDescent="0.2">
      <c r="C95" s="886"/>
      <c r="D95" s="886"/>
      <c r="E95" s="886"/>
      <c r="F95" s="886"/>
      <c r="G95" s="886"/>
      <c r="H95" s="886"/>
      <c r="I95" s="886"/>
    </row>
    <row r="96" spans="3:9" ht="17.100000000000001" customHeight="1" x14ac:dyDescent="0.2">
      <c r="C96" s="886"/>
      <c r="D96" s="886"/>
      <c r="E96" s="886"/>
      <c r="F96" s="886"/>
      <c r="G96" s="886"/>
      <c r="H96" s="886"/>
      <c r="I96" s="886"/>
    </row>
    <row r="97" spans="3:9" ht="17.100000000000001" customHeight="1" x14ac:dyDescent="0.2">
      <c r="C97" s="886"/>
      <c r="D97" s="886"/>
      <c r="E97" s="886"/>
      <c r="F97" s="886"/>
      <c r="G97" s="886"/>
      <c r="H97" s="886"/>
      <c r="I97" s="886"/>
    </row>
    <row r="98" spans="3:9" ht="17.100000000000001" customHeight="1" x14ac:dyDescent="0.2">
      <c r="C98" s="886"/>
      <c r="D98" s="886"/>
      <c r="E98" s="886"/>
      <c r="F98" s="886"/>
      <c r="G98" s="886"/>
      <c r="H98" s="886"/>
      <c r="I98" s="886"/>
    </row>
    <row r="99" spans="3:9" ht="17.100000000000001" customHeight="1" x14ac:dyDescent="0.2">
      <c r="C99" s="886"/>
      <c r="D99" s="886"/>
      <c r="E99" s="886"/>
      <c r="F99" s="886"/>
      <c r="G99" s="886"/>
      <c r="H99" s="886"/>
      <c r="I99" s="886"/>
    </row>
    <row r="100" spans="3:9" ht="17.100000000000001" customHeight="1" x14ac:dyDescent="0.2">
      <c r="C100" s="886"/>
      <c r="D100" s="886"/>
      <c r="E100" s="886"/>
      <c r="F100" s="886"/>
      <c r="G100" s="886"/>
      <c r="H100" s="886"/>
      <c r="I100" s="886"/>
    </row>
    <row r="101" spans="3:9" ht="17.100000000000001" customHeight="1" x14ac:dyDescent="0.2">
      <c r="C101" s="886"/>
      <c r="D101" s="886"/>
      <c r="E101" s="886"/>
      <c r="F101" s="886"/>
      <c r="G101" s="886"/>
      <c r="H101" s="886"/>
      <c r="I101" s="886"/>
    </row>
    <row r="102" spans="3:9" ht="17.100000000000001" customHeight="1" x14ac:dyDescent="0.2">
      <c r="C102" s="886"/>
      <c r="D102" s="886"/>
      <c r="E102" s="886"/>
      <c r="F102" s="886"/>
      <c r="G102" s="886"/>
      <c r="H102" s="886"/>
      <c r="I102" s="886"/>
    </row>
    <row r="103" spans="3:9" ht="17.100000000000001" customHeight="1" x14ac:dyDescent="0.2">
      <c r="C103" s="886"/>
      <c r="D103" s="886"/>
      <c r="E103" s="886"/>
      <c r="F103" s="886"/>
      <c r="G103" s="886"/>
      <c r="H103" s="886"/>
      <c r="I103" s="886"/>
    </row>
    <row r="104" spans="3:9" ht="17.100000000000001" customHeight="1" x14ac:dyDescent="0.2">
      <c r="C104" s="886"/>
      <c r="D104" s="886"/>
      <c r="E104" s="886"/>
      <c r="F104" s="886"/>
      <c r="G104" s="886"/>
      <c r="H104" s="886"/>
      <c r="I104" s="886"/>
    </row>
    <row r="105" spans="3:9" ht="17.100000000000001" customHeight="1" x14ac:dyDescent="0.2">
      <c r="C105" s="886"/>
      <c r="D105" s="886"/>
      <c r="E105" s="886"/>
      <c r="F105" s="886"/>
      <c r="G105" s="886"/>
      <c r="H105" s="886"/>
      <c r="I105" s="886"/>
    </row>
    <row r="106" spans="3:9" ht="17.100000000000001" customHeight="1" x14ac:dyDescent="0.2">
      <c r="C106" s="886"/>
      <c r="D106" s="886"/>
      <c r="E106" s="886"/>
      <c r="F106" s="886"/>
      <c r="G106" s="886"/>
      <c r="H106" s="886"/>
      <c r="I106" s="886"/>
    </row>
    <row r="107" spans="3:9" ht="17.100000000000001" customHeight="1" x14ac:dyDescent="0.2">
      <c r="C107" s="886"/>
      <c r="D107" s="886"/>
      <c r="E107" s="886"/>
      <c r="F107" s="886"/>
      <c r="G107" s="886"/>
      <c r="H107" s="886"/>
      <c r="I107" s="886"/>
    </row>
    <row r="108" spans="3:9" ht="17.100000000000001" customHeight="1" x14ac:dyDescent="0.2">
      <c r="C108" s="886"/>
      <c r="D108" s="886"/>
      <c r="E108" s="886"/>
      <c r="F108" s="886"/>
      <c r="G108" s="886"/>
      <c r="H108" s="886"/>
      <c r="I108" s="886"/>
    </row>
    <row r="109" spans="3:9" ht="17.100000000000001" customHeight="1" x14ac:dyDescent="0.2">
      <c r="C109" s="886"/>
      <c r="D109" s="886"/>
      <c r="E109" s="886"/>
      <c r="F109" s="886"/>
      <c r="G109" s="886"/>
      <c r="H109" s="886"/>
      <c r="I109" s="886"/>
    </row>
    <row r="110" spans="3:9" ht="17.100000000000001" customHeight="1" x14ac:dyDescent="0.2">
      <c r="C110" s="886"/>
      <c r="D110" s="886"/>
      <c r="E110" s="886"/>
      <c r="F110" s="886"/>
      <c r="G110" s="886"/>
      <c r="H110" s="886"/>
      <c r="I110" s="886"/>
    </row>
    <row r="111" spans="3:9" ht="17.100000000000001" customHeight="1" x14ac:dyDescent="0.2">
      <c r="C111" s="886"/>
      <c r="D111" s="886"/>
      <c r="E111" s="886"/>
      <c r="F111" s="886"/>
      <c r="G111" s="886"/>
      <c r="H111" s="886"/>
      <c r="I111" s="886"/>
    </row>
    <row r="112" spans="3:9" ht="17.100000000000001" customHeight="1" x14ac:dyDescent="0.2">
      <c r="C112" s="886"/>
      <c r="D112" s="886"/>
      <c r="E112" s="886"/>
      <c r="F112" s="886"/>
      <c r="G112" s="886"/>
      <c r="H112" s="886"/>
      <c r="I112" s="886"/>
    </row>
    <row r="113" spans="3:9" ht="17.100000000000001" customHeight="1" x14ac:dyDescent="0.2">
      <c r="C113" s="886"/>
      <c r="D113" s="886"/>
      <c r="E113" s="886"/>
      <c r="F113" s="886"/>
      <c r="G113" s="886"/>
      <c r="H113" s="886"/>
      <c r="I113" s="886"/>
    </row>
    <row r="114" spans="3:9" ht="17.100000000000001" customHeight="1" x14ac:dyDescent="0.2">
      <c r="C114" s="886"/>
      <c r="D114" s="886"/>
      <c r="E114" s="886"/>
      <c r="F114" s="886"/>
      <c r="G114" s="886"/>
      <c r="H114" s="886"/>
      <c r="I114" s="886"/>
    </row>
    <row r="115" spans="3:9" ht="17.100000000000001" customHeight="1" x14ac:dyDescent="0.2">
      <c r="C115" s="886"/>
      <c r="D115" s="886"/>
      <c r="E115" s="886"/>
      <c r="F115" s="886"/>
      <c r="G115" s="886"/>
      <c r="H115" s="886"/>
      <c r="I115" s="886"/>
    </row>
    <row r="116" spans="3:9" ht="17.100000000000001" customHeight="1" x14ac:dyDescent="0.2">
      <c r="C116" s="886"/>
      <c r="D116" s="886"/>
      <c r="E116" s="886"/>
      <c r="F116" s="886"/>
      <c r="G116" s="886"/>
      <c r="H116" s="886"/>
      <c r="I116" s="886"/>
    </row>
    <row r="117" spans="3:9" ht="17.100000000000001" customHeight="1" x14ac:dyDescent="0.2">
      <c r="C117" s="886"/>
      <c r="D117" s="886"/>
      <c r="E117" s="886"/>
      <c r="F117" s="886"/>
      <c r="G117" s="886"/>
      <c r="H117" s="886"/>
      <c r="I117" s="886"/>
    </row>
    <row r="118" spans="3:9" ht="17.100000000000001" customHeight="1" x14ac:dyDescent="0.2">
      <c r="C118" s="886"/>
      <c r="D118" s="886"/>
      <c r="E118" s="886"/>
      <c r="F118" s="886"/>
      <c r="G118" s="886"/>
      <c r="H118" s="886"/>
      <c r="I118" s="886"/>
    </row>
    <row r="119" spans="3:9" ht="17.100000000000001" customHeight="1" x14ac:dyDescent="0.2">
      <c r="C119" s="886"/>
      <c r="D119" s="886"/>
      <c r="E119" s="886"/>
      <c r="F119" s="886"/>
      <c r="G119" s="886"/>
      <c r="H119" s="886"/>
      <c r="I119" s="886"/>
    </row>
    <row r="120" spans="3:9" ht="17.100000000000001" customHeight="1" x14ac:dyDescent="0.2">
      <c r="C120" s="886"/>
      <c r="D120" s="886"/>
      <c r="E120" s="886"/>
      <c r="F120" s="886"/>
      <c r="G120" s="886"/>
      <c r="H120" s="886"/>
      <c r="I120" s="886"/>
    </row>
    <row r="121" spans="3:9" ht="17.100000000000001" customHeight="1" x14ac:dyDescent="0.2">
      <c r="C121" s="886"/>
      <c r="D121" s="886"/>
      <c r="E121" s="886"/>
      <c r="F121" s="886"/>
      <c r="G121" s="886"/>
      <c r="H121" s="886"/>
      <c r="I121" s="886"/>
    </row>
    <row r="122" spans="3:9" ht="17.100000000000001" customHeight="1" x14ac:dyDescent="0.2">
      <c r="C122" s="886"/>
      <c r="D122" s="886"/>
      <c r="E122" s="886"/>
      <c r="F122" s="886"/>
      <c r="G122" s="886"/>
      <c r="H122" s="886"/>
      <c r="I122" s="886"/>
    </row>
    <row r="123" spans="3:9" ht="17.100000000000001" customHeight="1" x14ac:dyDescent="0.2">
      <c r="C123" s="886"/>
      <c r="D123" s="886"/>
      <c r="E123" s="886"/>
      <c r="F123" s="886"/>
      <c r="G123" s="886"/>
      <c r="H123" s="886"/>
      <c r="I123" s="886"/>
    </row>
    <row r="124" spans="3:9" ht="17.100000000000001" customHeight="1" x14ac:dyDescent="0.2">
      <c r="C124" s="886"/>
      <c r="D124" s="886"/>
      <c r="E124" s="886"/>
      <c r="F124" s="886"/>
      <c r="G124" s="886"/>
      <c r="H124" s="886"/>
      <c r="I124" s="886"/>
    </row>
    <row r="125" spans="3:9" ht="17.100000000000001" customHeight="1" x14ac:dyDescent="0.2">
      <c r="C125" s="886"/>
      <c r="D125" s="886"/>
      <c r="E125" s="886"/>
      <c r="F125" s="886"/>
      <c r="G125" s="886"/>
      <c r="H125" s="886"/>
      <c r="I125" s="886"/>
    </row>
    <row r="126" spans="3:9" ht="17.100000000000001" customHeight="1" x14ac:dyDescent="0.2">
      <c r="C126" s="886"/>
      <c r="D126" s="886"/>
      <c r="E126" s="886"/>
      <c r="F126" s="886"/>
      <c r="G126" s="886"/>
      <c r="H126" s="886"/>
      <c r="I126" s="886"/>
    </row>
    <row r="127" spans="3:9" ht="17.100000000000001" customHeight="1" x14ac:dyDescent="0.2">
      <c r="C127" s="886"/>
      <c r="D127" s="886"/>
      <c r="E127" s="886"/>
      <c r="F127" s="886"/>
      <c r="G127" s="886"/>
      <c r="H127" s="886"/>
      <c r="I127" s="886"/>
    </row>
    <row r="128" spans="3:9" ht="17.100000000000001" customHeight="1" x14ac:dyDescent="0.2">
      <c r="C128" s="886"/>
      <c r="D128" s="886"/>
      <c r="E128" s="886"/>
      <c r="F128" s="886"/>
      <c r="G128" s="886"/>
      <c r="H128" s="886"/>
      <c r="I128" s="886"/>
    </row>
    <row r="129" spans="3:9" ht="17.100000000000001" customHeight="1" x14ac:dyDescent="0.2">
      <c r="C129" s="886"/>
      <c r="D129" s="886"/>
      <c r="E129" s="886"/>
      <c r="F129" s="886"/>
      <c r="G129" s="886"/>
      <c r="H129" s="886"/>
      <c r="I129" s="886"/>
    </row>
    <row r="130" spans="3:9" ht="17.100000000000001" customHeight="1" x14ac:dyDescent="0.2">
      <c r="C130" s="886"/>
      <c r="D130" s="886"/>
      <c r="E130" s="886"/>
      <c r="F130" s="886"/>
      <c r="G130" s="886"/>
      <c r="H130" s="886"/>
      <c r="I130" s="886"/>
    </row>
    <row r="131" spans="3:9" ht="17.100000000000001" customHeight="1" x14ac:dyDescent="0.2">
      <c r="C131" s="886"/>
      <c r="D131" s="886"/>
      <c r="E131" s="886"/>
      <c r="F131" s="886"/>
      <c r="G131" s="886"/>
      <c r="H131" s="886"/>
      <c r="I131" s="886"/>
    </row>
    <row r="132" spans="3:9" ht="17.100000000000001" customHeight="1" x14ac:dyDescent="0.2">
      <c r="C132" s="886"/>
      <c r="D132" s="886"/>
      <c r="E132" s="886"/>
      <c r="F132" s="886"/>
      <c r="G132" s="886"/>
      <c r="H132" s="886"/>
      <c r="I132" s="886"/>
    </row>
    <row r="133" spans="3:9" ht="17.100000000000001" customHeight="1" x14ac:dyDescent="0.2">
      <c r="C133" s="886"/>
      <c r="D133" s="886"/>
      <c r="E133" s="886"/>
      <c r="F133" s="886"/>
      <c r="G133" s="886"/>
      <c r="H133" s="886"/>
      <c r="I133" s="886"/>
    </row>
  </sheetData>
  <sheetProtection selectLockedCells="1"/>
  <mergeCells count="16">
    <mergeCell ref="A1:J1"/>
    <mergeCell ref="A3:A5"/>
    <mergeCell ref="B3:B5"/>
    <mergeCell ref="C3:C5"/>
    <mergeCell ref="D3:F3"/>
    <mergeCell ref="G3:J3"/>
    <mergeCell ref="J4:J5"/>
    <mergeCell ref="G4:G5"/>
    <mergeCell ref="H4:H5"/>
    <mergeCell ref="I4:I5"/>
    <mergeCell ref="A21:A23"/>
    <mergeCell ref="A18:A20"/>
    <mergeCell ref="A9:A11"/>
    <mergeCell ref="A12:A14"/>
    <mergeCell ref="A6:A8"/>
    <mergeCell ref="A15:A17"/>
  </mergeCells>
  <conditionalFormatting sqref="C15:J16">
    <cfRule type="cellIs" dxfId="64" priority="6" stopIfTrue="1" operator="equal">
      <formula>0</formula>
    </cfRule>
  </conditionalFormatting>
  <conditionalFormatting sqref="C6:J7">
    <cfRule type="cellIs" dxfId="63" priority="5" stopIfTrue="1" operator="equal">
      <formula>0</formula>
    </cfRule>
  </conditionalFormatting>
  <conditionalFormatting sqref="C9:J10">
    <cfRule type="cellIs" dxfId="62" priority="4" stopIfTrue="1" operator="equal">
      <formula>0</formula>
    </cfRule>
  </conditionalFormatting>
  <conditionalFormatting sqref="G12:J13">
    <cfRule type="cellIs" dxfId="61" priority="3" stopIfTrue="1" operator="equal">
      <formula>0</formula>
    </cfRule>
  </conditionalFormatting>
  <conditionalFormatting sqref="C12:F13">
    <cfRule type="cellIs" dxfId="60" priority="2" stopIfTrue="1" operator="equal">
      <formula>0</formula>
    </cfRule>
  </conditionalFormatting>
  <conditionalFormatting sqref="C18:J19">
    <cfRule type="cellIs" dxfId="59" priority="1" stopIfTrue="1" operator="equal">
      <formula>0</formula>
    </cfRule>
  </conditionalFormatting>
  <printOptions horizontalCentered="1" verticalCentered="1"/>
  <pageMargins left="0.78740157480314965" right="0.78740157480314965" top="0.65" bottom="0.98425196850393704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showGridLines="0" topLeftCell="A16" zoomScaleNormal="75" zoomScaleSheetLayoutView="100" workbookViewId="0">
      <selection activeCell="P22" sqref="P22"/>
    </sheetView>
  </sheetViews>
  <sheetFormatPr defaultColWidth="3.7109375" defaultRowHeight="12.75" x14ac:dyDescent="0.2"/>
  <cols>
    <col min="1" max="1" width="18" style="871" customWidth="1"/>
    <col min="2" max="7" width="5.7109375" style="872" customWidth="1"/>
    <col min="8" max="12" width="6.7109375" style="872" customWidth="1"/>
    <col min="13" max="13" width="7.7109375" style="872" customWidth="1"/>
    <col min="14" max="19" width="5.7109375" style="872" customWidth="1"/>
    <col min="20" max="16384" width="3.7109375" style="871"/>
  </cols>
  <sheetData>
    <row r="1" spans="1:19" s="883" customFormat="1" ht="15" customHeight="1" x14ac:dyDescent="0.2">
      <c r="A1" s="884" t="s">
        <v>1576</v>
      </c>
      <c r="B1" s="884"/>
      <c r="C1" s="884"/>
      <c r="D1" s="884"/>
      <c r="E1" s="884"/>
      <c r="F1" s="884"/>
      <c r="G1" s="884"/>
      <c r="H1" s="884"/>
      <c r="I1" s="884"/>
      <c r="J1" s="884"/>
      <c r="K1" s="884"/>
      <c r="L1" s="884"/>
      <c r="M1" s="884"/>
      <c r="N1" s="884"/>
      <c r="O1" s="884"/>
      <c r="P1" s="884"/>
      <c r="Q1" s="884"/>
      <c r="R1" s="884"/>
      <c r="S1" s="881" t="s">
        <v>1575</v>
      </c>
    </row>
    <row r="2" spans="1:19" s="880" customFormat="1" ht="12" customHeight="1" x14ac:dyDescent="0.2">
      <c r="A2" s="882"/>
      <c r="B2" s="882"/>
      <c r="C2" s="882"/>
      <c r="D2" s="882"/>
      <c r="E2" s="882"/>
      <c r="F2" s="882"/>
      <c r="G2" s="882"/>
      <c r="H2" s="882"/>
      <c r="I2" s="882"/>
      <c r="J2" s="882"/>
      <c r="K2" s="882"/>
      <c r="L2" s="882"/>
      <c r="M2" s="882"/>
      <c r="N2" s="882"/>
      <c r="O2" s="882"/>
      <c r="P2" s="882"/>
      <c r="Q2" s="882"/>
      <c r="R2" s="882"/>
      <c r="S2" s="881"/>
    </row>
    <row r="3" spans="1:19" ht="31.15" customHeight="1" x14ac:dyDescent="0.2">
      <c r="A3" s="1156" t="s">
        <v>1570</v>
      </c>
      <c r="B3" s="1158" t="s">
        <v>1574</v>
      </c>
      <c r="C3" s="1159"/>
      <c r="D3" s="1159"/>
      <c r="E3" s="1159"/>
      <c r="F3" s="1159"/>
      <c r="G3" s="1159"/>
      <c r="H3" s="1159"/>
      <c r="I3" s="1159"/>
      <c r="J3" s="1159"/>
      <c r="K3" s="1159"/>
      <c r="L3" s="1159"/>
      <c r="M3" s="1160"/>
      <c r="N3" s="1155" t="s">
        <v>1573</v>
      </c>
      <c r="O3" s="1155"/>
      <c r="P3" s="1155"/>
      <c r="Q3" s="1155"/>
      <c r="R3" s="1155"/>
      <c r="S3" s="1155"/>
    </row>
    <row r="4" spans="1:19" ht="12.75" customHeight="1" x14ac:dyDescent="0.2">
      <c r="A4" s="1156"/>
      <c r="B4" s="1157" t="s">
        <v>1572</v>
      </c>
      <c r="C4" s="1157"/>
      <c r="D4" s="1157"/>
      <c r="E4" s="1157"/>
      <c r="F4" s="1157"/>
      <c r="G4" s="1157"/>
      <c r="H4" s="1155" t="s">
        <v>1571</v>
      </c>
      <c r="I4" s="1155"/>
      <c r="J4" s="1155"/>
      <c r="K4" s="1155"/>
      <c r="L4" s="1155"/>
      <c r="M4" s="1155"/>
      <c r="N4" s="1155"/>
      <c r="O4" s="1155"/>
      <c r="P4" s="1155"/>
      <c r="Q4" s="1155"/>
      <c r="R4" s="1155"/>
      <c r="S4" s="1155"/>
    </row>
    <row r="5" spans="1:19" x14ac:dyDescent="0.2">
      <c r="A5" s="1156"/>
      <c r="B5" s="1157"/>
      <c r="C5" s="1157"/>
      <c r="D5" s="1157"/>
      <c r="E5" s="1157"/>
      <c r="F5" s="1157"/>
      <c r="G5" s="1157"/>
      <c r="H5" s="1155"/>
      <c r="I5" s="1155"/>
      <c r="J5" s="1155"/>
      <c r="K5" s="1155"/>
      <c r="L5" s="1155"/>
      <c r="M5" s="1155"/>
      <c r="N5" s="1155"/>
      <c r="O5" s="1155"/>
      <c r="P5" s="1155"/>
      <c r="Q5" s="1155"/>
      <c r="R5" s="1155"/>
      <c r="S5" s="1155"/>
    </row>
    <row r="6" spans="1:19" x14ac:dyDescent="0.2">
      <c r="A6" s="1156"/>
      <c r="B6" s="1157"/>
      <c r="C6" s="1157"/>
      <c r="D6" s="1157"/>
      <c r="E6" s="1157"/>
      <c r="F6" s="1157"/>
      <c r="G6" s="1157"/>
      <c r="H6" s="1155"/>
      <c r="I6" s="1155"/>
      <c r="J6" s="1155"/>
      <c r="K6" s="1155"/>
      <c r="L6" s="1155"/>
      <c r="M6" s="1155"/>
      <c r="N6" s="1155"/>
      <c r="O6" s="1155"/>
      <c r="P6" s="1155"/>
      <c r="Q6" s="1155"/>
      <c r="R6" s="1155"/>
      <c r="S6" s="1155"/>
    </row>
    <row r="7" spans="1:19" ht="26.25" customHeight="1" x14ac:dyDescent="0.2">
      <c r="A7" s="1156"/>
      <c r="B7" s="1157"/>
      <c r="C7" s="1157"/>
      <c r="D7" s="1157"/>
      <c r="E7" s="1157"/>
      <c r="F7" s="1157"/>
      <c r="G7" s="1157"/>
      <c r="H7" s="1155"/>
      <c r="I7" s="1155"/>
      <c r="J7" s="1155"/>
      <c r="K7" s="1155"/>
      <c r="L7" s="1155"/>
      <c r="M7" s="1155"/>
      <c r="N7" s="1155"/>
      <c r="O7" s="1155"/>
      <c r="P7" s="1155"/>
      <c r="Q7" s="1155"/>
      <c r="R7" s="1155"/>
      <c r="S7" s="1155"/>
    </row>
    <row r="8" spans="1:19" ht="27" customHeight="1" x14ac:dyDescent="0.2">
      <c r="A8" s="1156"/>
      <c r="B8" s="879" t="s">
        <v>1298</v>
      </c>
      <c r="C8" s="879" t="s">
        <v>1297</v>
      </c>
      <c r="D8" s="879" t="s">
        <v>1296</v>
      </c>
      <c r="E8" s="879" t="s">
        <v>1295</v>
      </c>
      <c r="F8" s="879" t="s">
        <v>1294</v>
      </c>
      <c r="G8" s="878" t="s">
        <v>23</v>
      </c>
      <c r="H8" s="879" t="s">
        <v>1298</v>
      </c>
      <c r="I8" s="879" t="s">
        <v>1297</v>
      </c>
      <c r="J8" s="879" t="s">
        <v>1296</v>
      </c>
      <c r="K8" s="879" t="s">
        <v>1295</v>
      </c>
      <c r="L8" s="879" t="s">
        <v>1294</v>
      </c>
      <c r="M8" s="878" t="s">
        <v>23</v>
      </c>
      <c r="N8" s="879" t="s">
        <v>1298</v>
      </c>
      <c r="O8" s="879" t="s">
        <v>1297</v>
      </c>
      <c r="P8" s="879" t="s">
        <v>1296</v>
      </c>
      <c r="Q8" s="879" t="s">
        <v>1295</v>
      </c>
      <c r="R8" s="879" t="s">
        <v>1294</v>
      </c>
      <c r="S8" s="878" t="s">
        <v>23</v>
      </c>
    </row>
    <row r="9" spans="1:19" ht="25.9" customHeight="1" x14ac:dyDescent="0.2">
      <c r="A9" s="876" t="s">
        <v>1566</v>
      </c>
      <c r="B9" s="875">
        <v>3</v>
      </c>
      <c r="C9" s="875">
        <v>6</v>
      </c>
      <c r="D9" s="875">
        <v>1</v>
      </c>
      <c r="E9" s="875">
        <v>6</v>
      </c>
      <c r="F9" s="875">
        <v>4</v>
      </c>
      <c r="G9" s="873">
        <f>SUM(B9:F9)</f>
        <v>20</v>
      </c>
      <c r="H9" s="875">
        <v>219</v>
      </c>
      <c r="I9" s="875">
        <v>148</v>
      </c>
      <c r="J9" s="875">
        <v>270</v>
      </c>
      <c r="K9" s="875">
        <v>499</v>
      </c>
      <c r="L9" s="875">
        <v>59</v>
      </c>
      <c r="M9" s="873">
        <f>SUM(H9:L9)</f>
        <v>1195</v>
      </c>
      <c r="N9" s="875">
        <v>2</v>
      </c>
      <c r="O9" s="875"/>
      <c r="P9" s="875">
        <v>2</v>
      </c>
      <c r="Q9" s="875">
        <v>4</v>
      </c>
      <c r="R9" s="875">
        <v>3</v>
      </c>
      <c r="S9" s="873">
        <f>SUM(N9:R9)</f>
        <v>11</v>
      </c>
    </row>
    <row r="10" spans="1:19" ht="39.6" customHeight="1" x14ac:dyDescent="0.2">
      <c r="A10" s="877" t="s">
        <v>1565</v>
      </c>
      <c r="B10" s="875">
        <v>2</v>
      </c>
      <c r="C10" s="875">
        <v>4</v>
      </c>
      <c r="D10" s="875">
        <v>1</v>
      </c>
      <c r="E10" s="875">
        <v>1</v>
      </c>
      <c r="F10" s="875">
        <v>1</v>
      </c>
      <c r="G10" s="873">
        <f>SUM(B10:F10)</f>
        <v>9</v>
      </c>
      <c r="H10" s="875">
        <v>3</v>
      </c>
      <c r="I10" s="875">
        <v>36</v>
      </c>
      <c r="J10" s="875">
        <v>10</v>
      </c>
      <c r="K10" s="875">
        <v>264</v>
      </c>
      <c r="L10" s="875">
        <v>20</v>
      </c>
      <c r="M10" s="873">
        <f>SUM(H10:L10)</f>
        <v>333</v>
      </c>
      <c r="N10" s="875">
        <v>3</v>
      </c>
      <c r="O10" s="875">
        <v>3</v>
      </c>
      <c r="P10" s="875">
        <v>1</v>
      </c>
      <c r="Q10" s="875"/>
      <c r="R10" s="875">
        <v>2</v>
      </c>
      <c r="S10" s="873">
        <f>SUM(N10:R10)</f>
        <v>9</v>
      </c>
    </row>
    <row r="11" spans="1:19" ht="27.6" customHeight="1" x14ac:dyDescent="0.2">
      <c r="A11" s="876" t="s">
        <v>1564</v>
      </c>
      <c r="B11" s="875"/>
      <c r="C11" s="875"/>
      <c r="D11" s="875"/>
      <c r="E11" s="875"/>
      <c r="F11" s="875">
        <v>1</v>
      </c>
      <c r="G11" s="873">
        <f>SUM(B11:F11)</f>
        <v>1</v>
      </c>
      <c r="H11" s="875"/>
      <c r="I11" s="875"/>
      <c r="J11" s="875"/>
      <c r="K11" s="875"/>
      <c r="L11" s="875">
        <v>1</v>
      </c>
      <c r="M11" s="873">
        <f>SUM(H11:L11)</f>
        <v>1</v>
      </c>
      <c r="N11" s="875"/>
      <c r="O11" s="875"/>
      <c r="P11" s="875">
        <v>3</v>
      </c>
      <c r="Q11" s="875"/>
      <c r="R11" s="875">
        <v>1</v>
      </c>
      <c r="S11" s="873">
        <f>SUM(N11:R11)</f>
        <v>4</v>
      </c>
    </row>
    <row r="12" spans="1:19" ht="30" customHeight="1" x14ac:dyDescent="0.2">
      <c r="A12" s="874" t="s">
        <v>23</v>
      </c>
      <c r="B12" s="873">
        <f t="shared" ref="B12:S12" si="0">SUM(B9:B11)</f>
        <v>5</v>
      </c>
      <c r="C12" s="873">
        <f t="shared" si="0"/>
        <v>10</v>
      </c>
      <c r="D12" s="873">
        <f t="shared" si="0"/>
        <v>2</v>
      </c>
      <c r="E12" s="873">
        <f t="shared" si="0"/>
        <v>7</v>
      </c>
      <c r="F12" s="873">
        <f t="shared" si="0"/>
        <v>6</v>
      </c>
      <c r="G12" s="873">
        <f t="shared" si="0"/>
        <v>30</v>
      </c>
      <c r="H12" s="873">
        <f t="shared" si="0"/>
        <v>222</v>
      </c>
      <c r="I12" s="873">
        <f t="shared" si="0"/>
        <v>184</v>
      </c>
      <c r="J12" s="873">
        <f t="shared" si="0"/>
        <v>280</v>
      </c>
      <c r="K12" s="873">
        <f t="shared" si="0"/>
        <v>763</v>
      </c>
      <c r="L12" s="873">
        <f t="shared" si="0"/>
        <v>80</v>
      </c>
      <c r="M12" s="873">
        <f t="shared" si="0"/>
        <v>1529</v>
      </c>
      <c r="N12" s="873">
        <f t="shared" si="0"/>
        <v>5</v>
      </c>
      <c r="O12" s="873">
        <f t="shared" si="0"/>
        <v>3</v>
      </c>
      <c r="P12" s="873">
        <f t="shared" si="0"/>
        <v>6</v>
      </c>
      <c r="Q12" s="873">
        <f t="shared" si="0"/>
        <v>4</v>
      </c>
      <c r="R12" s="873">
        <f t="shared" si="0"/>
        <v>6</v>
      </c>
      <c r="S12" s="873">
        <f t="shared" si="0"/>
        <v>24</v>
      </c>
    </row>
    <row r="15" spans="1:19" ht="31.15" customHeight="1" x14ac:dyDescent="0.2">
      <c r="A15" s="1156" t="s">
        <v>1570</v>
      </c>
      <c r="B15" s="1155" t="s">
        <v>1569</v>
      </c>
      <c r="C15" s="1155"/>
      <c r="D15" s="1155"/>
      <c r="E15" s="1155"/>
      <c r="F15" s="1155"/>
      <c r="G15" s="1155"/>
      <c r="H15" s="1155" t="s">
        <v>1568</v>
      </c>
      <c r="I15" s="1155"/>
      <c r="J15" s="1155"/>
      <c r="K15" s="1155"/>
      <c r="L15" s="1155"/>
      <c r="M15" s="1155"/>
      <c r="N15" s="1155" t="s">
        <v>1567</v>
      </c>
      <c r="O15" s="1155"/>
      <c r="P15" s="1155"/>
      <c r="Q15" s="1155"/>
      <c r="R15" s="1155"/>
      <c r="S15" s="1155"/>
    </row>
    <row r="16" spans="1:19" ht="12.75" customHeight="1" x14ac:dyDescent="0.2">
      <c r="A16" s="1156"/>
      <c r="B16" s="1155"/>
      <c r="C16" s="1155"/>
      <c r="D16" s="1155"/>
      <c r="E16" s="1155"/>
      <c r="F16" s="1155"/>
      <c r="G16" s="1155"/>
      <c r="H16" s="1155"/>
      <c r="I16" s="1155"/>
      <c r="J16" s="1155"/>
      <c r="K16" s="1155"/>
      <c r="L16" s="1155"/>
      <c r="M16" s="1155"/>
      <c r="N16" s="1155"/>
      <c r="O16" s="1155"/>
      <c r="P16" s="1155"/>
      <c r="Q16" s="1155"/>
      <c r="R16" s="1155"/>
      <c r="S16" s="1155"/>
    </row>
    <row r="17" spans="1:19" x14ac:dyDescent="0.2">
      <c r="A17" s="1156"/>
      <c r="B17" s="1155"/>
      <c r="C17" s="1155"/>
      <c r="D17" s="1155"/>
      <c r="E17" s="1155"/>
      <c r="F17" s="1155"/>
      <c r="G17" s="1155"/>
      <c r="H17" s="1155"/>
      <c r="I17" s="1155"/>
      <c r="J17" s="1155"/>
      <c r="K17" s="1155"/>
      <c r="L17" s="1155"/>
      <c r="M17" s="1155"/>
      <c r="N17" s="1155"/>
      <c r="O17" s="1155"/>
      <c r="P17" s="1155"/>
      <c r="Q17" s="1155"/>
      <c r="R17" s="1155"/>
      <c r="S17" s="1155"/>
    </row>
    <row r="18" spans="1:19" x14ac:dyDescent="0.2">
      <c r="A18" s="1156"/>
      <c r="B18" s="1155"/>
      <c r="C18" s="1155"/>
      <c r="D18" s="1155"/>
      <c r="E18" s="1155"/>
      <c r="F18" s="1155"/>
      <c r="G18" s="1155"/>
      <c r="H18" s="1155"/>
      <c r="I18" s="1155"/>
      <c r="J18" s="1155"/>
      <c r="K18" s="1155"/>
      <c r="L18" s="1155"/>
      <c r="M18" s="1155"/>
      <c r="N18" s="1155"/>
      <c r="O18" s="1155"/>
      <c r="P18" s="1155"/>
      <c r="Q18" s="1155"/>
      <c r="R18" s="1155"/>
      <c r="S18" s="1155"/>
    </row>
    <row r="19" spans="1:19" ht="26.25" customHeight="1" x14ac:dyDescent="0.2">
      <c r="A19" s="1156"/>
      <c r="B19" s="1155"/>
      <c r="C19" s="1155"/>
      <c r="D19" s="1155"/>
      <c r="E19" s="1155"/>
      <c r="F19" s="1155"/>
      <c r="G19" s="1155"/>
      <c r="H19" s="1155"/>
      <c r="I19" s="1155"/>
      <c r="J19" s="1155"/>
      <c r="K19" s="1155"/>
      <c r="L19" s="1155"/>
      <c r="M19" s="1155"/>
      <c r="N19" s="1155"/>
      <c r="O19" s="1155"/>
      <c r="P19" s="1155"/>
      <c r="Q19" s="1155"/>
      <c r="R19" s="1155"/>
      <c r="S19" s="1155"/>
    </row>
    <row r="20" spans="1:19" ht="27" customHeight="1" x14ac:dyDescent="0.2">
      <c r="A20" s="1156"/>
      <c r="B20" s="879" t="s">
        <v>1298</v>
      </c>
      <c r="C20" s="879" t="s">
        <v>1297</v>
      </c>
      <c r="D20" s="879" t="s">
        <v>1296</v>
      </c>
      <c r="E20" s="879" t="s">
        <v>1295</v>
      </c>
      <c r="F20" s="879" t="s">
        <v>1294</v>
      </c>
      <c r="G20" s="878" t="s">
        <v>23</v>
      </c>
      <c r="H20" s="879" t="s">
        <v>1298</v>
      </c>
      <c r="I20" s="879" t="s">
        <v>1297</v>
      </c>
      <c r="J20" s="879" t="s">
        <v>1296</v>
      </c>
      <c r="K20" s="879" t="s">
        <v>1295</v>
      </c>
      <c r="L20" s="879" t="s">
        <v>1294</v>
      </c>
      <c r="M20" s="878" t="s">
        <v>23</v>
      </c>
      <c r="N20" s="879" t="s">
        <v>1298</v>
      </c>
      <c r="O20" s="879" t="s">
        <v>1297</v>
      </c>
      <c r="P20" s="879" t="s">
        <v>1296</v>
      </c>
      <c r="Q20" s="879" t="s">
        <v>1295</v>
      </c>
      <c r="R20" s="879" t="s">
        <v>1294</v>
      </c>
      <c r="S20" s="878" t="s">
        <v>23</v>
      </c>
    </row>
    <row r="21" spans="1:19" ht="25.9" customHeight="1" x14ac:dyDescent="0.2">
      <c r="A21" s="876" t="s">
        <v>1566</v>
      </c>
      <c r="B21" s="875"/>
      <c r="C21" s="875"/>
      <c r="D21" s="875"/>
      <c r="E21" s="875"/>
      <c r="F21" s="875"/>
      <c r="G21" s="873">
        <f>SUM(B21:F21)</f>
        <v>0</v>
      </c>
      <c r="H21" s="875">
        <v>1</v>
      </c>
      <c r="I21" s="875"/>
      <c r="J21" s="875"/>
      <c r="K21" s="875"/>
      <c r="L21" s="875"/>
      <c r="M21" s="873">
        <f>SUM(H21:L21)</f>
        <v>1</v>
      </c>
      <c r="N21" s="875"/>
      <c r="O21" s="875">
        <v>1</v>
      </c>
      <c r="P21" s="875">
        <v>1</v>
      </c>
      <c r="Q21" s="875">
        <v>2</v>
      </c>
      <c r="R21" s="875"/>
      <c r="S21" s="873">
        <f>SUM(N21:R21)</f>
        <v>4</v>
      </c>
    </row>
    <row r="22" spans="1:19" ht="39.6" customHeight="1" x14ac:dyDescent="0.2">
      <c r="A22" s="877" t="s">
        <v>1565</v>
      </c>
      <c r="B22" s="875"/>
      <c r="C22" s="875"/>
      <c r="D22" s="875"/>
      <c r="E22" s="875"/>
      <c r="F22" s="875"/>
      <c r="G22" s="873">
        <f>SUM(B22:F22)</f>
        <v>0</v>
      </c>
      <c r="H22" s="875"/>
      <c r="I22" s="875"/>
      <c r="J22" s="875"/>
      <c r="K22" s="875"/>
      <c r="L22" s="875"/>
      <c r="M22" s="873">
        <f>SUM(H22:L22)</f>
        <v>0</v>
      </c>
      <c r="N22" s="875"/>
      <c r="O22" s="875"/>
      <c r="P22" s="875">
        <v>2</v>
      </c>
      <c r="Q22" s="875">
        <v>1</v>
      </c>
      <c r="R22" s="875"/>
      <c r="S22" s="873">
        <f>SUM(N22:R22)</f>
        <v>3</v>
      </c>
    </row>
    <row r="23" spans="1:19" ht="27.6" customHeight="1" x14ac:dyDescent="0.2">
      <c r="A23" s="876" t="s">
        <v>1564</v>
      </c>
      <c r="B23" s="875">
        <v>3</v>
      </c>
      <c r="C23" s="875"/>
      <c r="D23" s="875">
        <v>1</v>
      </c>
      <c r="E23" s="875"/>
      <c r="F23" s="875">
        <v>1</v>
      </c>
      <c r="G23" s="873">
        <f>SUM(B23:F23)</f>
        <v>5</v>
      </c>
      <c r="H23" s="875"/>
      <c r="I23" s="875"/>
      <c r="J23" s="875"/>
      <c r="K23" s="875"/>
      <c r="L23" s="875"/>
      <c r="M23" s="873">
        <f>SUM(H23:L23)</f>
        <v>0</v>
      </c>
      <c r="N23" s="875"/>
      <c r="O23" s="875"/>
      <c r="P23" s="875"/>
      <c r="Q23" s="875"/>
      <c r="R23" s="875"/>
      <c r="S23" s="873">
        <f>SUM(N23:R23)</f>
        <v>0</v>
      </c>
    </row>
    <row r="24" spans="1:19" ht="30" customHeight="1" x14ac:dyDescent="0.2">
      <c r="A24" s="874" t="s">
        <v>23</v>
      </c>
      <c r="B24" s="873">
        <f t="shared" ref="B24:S24" si="1">SUM(B21:B23)</f>
        <v>3</v>
      </c>
      <c r="C24" s="873">
        <f t="shared" si="1"/>
        <v>0</v>
      </c>
      <c r="D24" s="873">
        <f t="shared" si="1"/>
        <v>1</v>
      </c>
      <c r="E24" s="873">
        <f t="shared" si="1"/>
        <v>0</v>
      </c>
      <c r="F24" s="873">
        <f t="shared" si="1"/>
        <v>1</v>
      </c>
      <c r="G24" s="873">
        <f t="shared" si="1"/>
        <v>5</v>
      </c>
      <c r="H24" s="873">
        <f t="shared" si="1"/>
        <v>1</v>
      </c>
      <c r="I24" s="873">
        <f t="shared" si="1"/>
        <v>0</v>
      </c>
      <c r="J24" s="873">
        <f t="shared" si="1"/>
        <v>0</v>
      </c>
      <c r="K24" s="873">
        <f t="shared" si="1"/>
        <v>0</v>
      </c>
      <c r="L24" s="873">
        <f t="shared" si="1"/>
        <v>0</v>
      </c>
      <c r="M24" s="873">
        <f t="shared" si="1"/>
        <v>1</v>
      </c>
      <c r="N24" s="873">
        <f t="shared" si="1"/>
        <v>0</v>
      </c>
      <c r="O24" s="873">
        <f t="shared" si="1"/>
        <v>1</v>
      </c>
      <c r="P24" s="873">
        <f t="shared" si="1"/>
        <v>3</v>
      </c>
      <c r="Q24" s="873">
        <f t="shared" si="1"/>
        <v>3</v>
      </c>
      <c r="R24" s="873">
        <f t="shared" si="1"/>
        <v>0</v>
      </c>
      <c r="S24" s="873">
        <f t="shared" si="1"/>
        <v>7</v>
      </c>
    </row>
  </sheetData>
  <sheetProtection selectLockedCells="1"/>
  <mergeCells count="9">
    <mergeCell ref="H15:M19"/>
    <mergeCell ref="N15:S19"/>
    <mergeCell ref="A15:A20"/>
    <mergeCell ref="B15:G19"/>
    <mergeCell ref="A3:A8"/>
    <mergeCell ref="N3:S7"/>
    <mergeCell ref="B4:G7"/>
    <mergeCell ref="H4:M7"/>
    <mergeCell ref="B3:M3"/>
  </mergeCells>
  <conditionalFormatting sqref="B9:F11 H9:L11 N9:R11 B21:F23 H21:L23 N21:R23">
    <cfRule type="cellIs" dxfId="58" priority="1" stopIfTrue="1" operator="equal">
      <formula>0</formula>
    </cfRule>
  </conditionalFormatting>
  <printOptions horizontalCentered="1" verticalCentered="1"/>
  <pageMargins left="0.59055118110236227" right="0.6692913385826772" top="0.51181102362204722" bottom="0.51181102362204722" header="0.51181102362204722" footer="0.51181102362204722"/>
  <pageSetup paperSize="9" scale="94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showGridLines="0" zoomScaleNormal="100" zoomScaleSheetLayoutView="100" workbookViewId="0">
      <selection activeCell="B9" sqref="B9"/>
    </sheetView>
  </sheetViews>
  <sheetFormatPr defaultColWidth="9.140625" defaultRowHeight="20.100000000000001" customHeight="1" x14ac:dyDescent="0.2"/>
  <cols>
    <col min="1" max="1" width="22.7109375" style="864" customWidth="1"/>
    <col min="2" max="6" width="13.42578125" style="864" customWidth="1"/>
    <col min="7" max="16384" width="9.140625" style="864"/>
  </cols>
  <sheetData>
    <row r="1" spans="1:6" ht="20.100000000000001" customHeight="1" x14ac:dyDescent="0.2">
      <c r="A1" s="1161" t="s">
        <v>1563</v>
      </c>
      <c r="B1" s="1161"/>
      <c r="C1" s="1161"/>
      <c r="D1" s="1161"/>
      <c r="E1" s="870"/>
      <c r="F1" s="869" t="s">
        <v>1562</v>
      </c>
    </row>
    <row r="2" spans="1:6" ht="20.100000000000001" customHeight="1" x14ac:dyDescent="0.2">
      <c r="F2" s="869"/>
    </row>
    <row r="3" spans="1:6" ht="20.100000000000001" customHeight="1" x14ac:dyDescent="0.2">
      <c r="A3" s="1162" t="s">
        <v>1527</v>
      </c>
      <c r="B3" s="1163" t="s">
        <v>1561</v>
      </c>
      <c r="C3" s="1163"/>
      <c r="D3" s="1163" t="s">
        <v>1560</v>
      </c>
      <c r="E3" s="1163"/>
      <c r="F3" s="1163"/>
    </row>
    <row r="4" spans="1:6" ht="20.100000000000001" customHeight="1" x14ac:dyDescent="0.2">
      <c r="A4" s="1162"/>
      <c r="B4" s="1163" t="s">
        <v>1559</v>
      </c>
      <c r="C4" s="1162" t="s">
        <v>1557</v>
      </c>
      <c r="D4" s="1163" t="s">
        <v>1559</v>
      </c>
      <c r="E4" s="1162" t="s">
        <v>1558</v>
      </c>
      <c r="F4" s="1162" t="s">
        <v>1557</v>
      </c>
    </row>
    <row r="5" spans="1:6" ht="20.100000000000001" customHeight="1" x14ac:dyDescent="0.2">
      <c r="A5" s="1162"/>
      <c r="B5" s="1163"/>
      <c r="C5" s="1162"/>
      <c r="D5" s="1163"/>
      <c r="E5" s="1162"/>
      <c r="F5" s="1162"/>
    </row>
    <row r="6" spans="1:6" ht="20.100000000000001" customHeight="1" x14ac:dyDescent="0.2">
      <c r="A6" s="1162"/>
      <c r="B6" s="1163"/>
      <c r="C6" s="1162"/>
      <c r="D6" s="1163"/>
      <c r="E6" s="1162"/>
      <c r="F6" s="1162"/>
    </row>
    <row r="7" spans="1:6" ht="20.100000000000001" customHeight="1" x14ac:dyDescent="0.2">
      <c r="A7" s="1162"/>
      <c r="B7" s="1163"/>
      <c r="C7" s="1162"/>
      <c r="D7" s="1163"/>
      <c r="E7" s="1162"/>
      <c r="F7" s="1162"/>
    </row>
    <row r="8" spans="1:6" ht="20.100000000000001" customHeight="1" x14ac:dyDescent="0.2">
      <c r="A8" s="868" t="s">
        <v>1159</v>
      </c>
      <c r="B8" s="867">
        <v>12</v>
      </c>
      <c r="C8" s="867">
        <v>1</v>
      </c>
      <c r="D8" s="867"/>
      <c r="E8" s="867"/>
      <c r="F8" s="867"/>
    </row>
    <row r="9" spans="1:6" ht="20.100000000000001" customHeight="1" x14ac:dyDescent="0.2">
      <c r="A9" s="868" t="s">
        <v>1160</v>
      </c>
      <c r="B9" s="867">
        <v>4</v>
      </c>
      <c r="C9" s="867"/>
      <c r="D9" s="867"/>
      <c r="E9" s="867"/>
      <c r="F9" s="867"/>
    </row>
    <row r="10" spans="1:6" ht="20.100000000000001" customHeight="1" x14ac:dyDescent="0.2">
      <c r="A10" s="868" t="s">
        <v>1158</v>
      </c>
      <c r="B10" s="867">
        <v>5</v>
      </c>
      <c r="C10" s="867"/>
      <c r="D10" s="867"/>
      <c r="E10" s="867"/>
      <c r="F10" s="867"/>
    </row>
    <row r="11" spans="1:6" ht="20.100000000000001" customHeight="1" x14ac:dyDescent="0.2">
      <c r="A11" s="868" t="s">
        <v>1157</v>
      </c>
      <c r="B11" s="867">
        <v>2</v>
      </c>
      <c r="C11" s="867"/>
      <c r="D11" s="867"/>
      <c r="E11" s="867"/>
      <c r="F11" s="867"/>
    </row>
    <row r="12" spans="1:6" ht="20.100000000000001" customHeight="1" x14ac:dyDescent="0.2">
      <c r="A12" s="868" t="s">
        <v>1156</v>
      </c>
      <c r="B12" s="867">
        <v>5</v>
      </c>
      <c r="C12" s="867">
        <v>0</v>
      </c>
      <c r="D12" s="867">
        <v>0</v>
      </c>
      <c r="E12" s="867">
        <v>0</v>
      </c>
      <c r="F12" s="867">
        <v>0</v>
      </c>
    </row>
    <row r="13" spans="1:6" ht="20.100000000000001" customHeight="1" x14ac:dyDescent="0.2">
      <c r="A13" s="866" t="s">
        <v>1556</v>
      </c>
      <c r="B13" s="865">
        <f>SUM(B8:B12)</f>
        <v>28</v>
      </c>
      <c r="C13" s="865">
        <f>SUM(C8:C12)</f>
        <v>1</v>
      </c>
      <c r="D13" s="865">
        <f>SUM(D8:D12)</f>
        <v>0</v>
      </c>
      <c r="E13" s="865">
        <f>SUM(E8:E12)</f>
        <v>0</v>
      </c>
      <c r="F13" s="865">
        <f>SUM(F8:F12)</f>
        <v>0</v>
      </c>
    </row>
  </sheetData>
  <sheetProtection selectLockedCells="1"/>
  <mergeCells count="9">
    <mergeCell ref="A1:D1"/>
    <mergeCell ref="C4:C7"/>
    <mergeCell ref="F4:F7"/>
    <mergeCell ref="A3:A7"/>
    <mergeCell ref="B3:C3"/>
    <mergeCell ref="D3:F3"/>
    <mergeCell ref="B4:B7"/>
    <mergeCell ref="E4:E7"/>
    <mergeCell ref="D4:D7"/>
  </mergeCells>
  <conditionalFormatting sqref="B8:F12">
    <cfRule type="cellIs" dxfId="57" priority="2" stopIfTrue="1" operator="equal">
      <formula>0</formula>
    </cfRule>
  </conditionalFormatting>
  <conditionalFormatting sqref="B13:F13">
    <cfRule type="cellIs" dxfId="56" priority="1" operator="equal">
      <formula>0</formula>
    </cfRule>
  </conditionalFormatting>
  <printOptions horizontalCentered="1" verticalCentered="1"/>
  <pageMargins left="0.78740157480314965" right="0.78740157480314965" top="0.51181102362204722" bottom="0.51181102362204722" header="0.51181102362204722" footer="0.51181102362204722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showGridLines="0" topLeftCell="A4" zoomScaleNormal="100" zoomScaleSheetLayoutView="100" workbookViewId="0">
      <selection activeCell="F19" sqref="F19"/>
    </sheetView>
  </sheetViews>
  <sheetFormatPr defaultColWidth="8.85546875" defaultRowHeight="20.100000000000001" customHeight="1" x14ac:dyDescent="0.2"/>
  <cols>
    <col min="1" max="1" width="9.5703125" style="823" customWidth="1"/>
    <col min="2" max="2" width="16.140625" style="823" customWidth="1"/>
    <col min="3" max="3" width="20.140625" style="823" customWidth="1"/>
    <col min="4" max="4" width="6.28515625" style="823" customWidth="1"/>
    <col min="5" max="5" width="5.5703125" style="823" customWidth="1"/>
    <col min="6" max="6" width="6.28515625" style="823" customWidth="1"/>
    <col min="7" max="8" width="6.140625" style="823" customWidth="1"/>
    <col min="9" max="9" width="7.140625" style="823" customWidth="1"/>
    <col min="10" max="10" width="11.140625" style="823" hidden="1" customWidth="1"/>
    <col min="11" max="11" width="8.5703125" style="823" customWidth="1"/>
    <col min="12" max="16384" width="8.85546875" style="823"/>
  </cols>
  <sheetData>
    <row r="1" spans="1:9" s="834" customFormat="1" ht="20.100000000000001" customHeight="1" x14ac:dyDescent="0.2">
      <c r="A1" s="1164" t="s">
        <v>1555</v>
      </c>
      <c r="B1" s="1164"/>
      <c r="C1" s="1164"/>
      <c r="D1" s="824"/>
      <c r="E1" s="824"/>
      <c r="F1" s="824"/>
      <c r="G1" s="824"/>
      <c r="H1" s="824"/>
      <c r="I1" s="833" t="s">
        <v>1554</v>
      </c>
    </row>
    <row r="2" spans="1:9" ht="20.100000000000001" customHeight="1" x14ac:dyDescent="0.2">
      <c r="I2" s="833"/>
    </row>
    <row r="3" spans="1:9" ht="20.100000000000001" customHeight="1" x14ac:dyDescent="0.2">
      <c r="A3" s="1169" t="s">
        <v>1553</v>
      </c>
      <c r="B3" s="1169"/>
      <c r="C3" s="1169"/>
      <c r="D3" s="1170" t="s">
        <v>1552</v>
      </c>
      <c r="E3" s="1171"/>
      <c r="F3" s="1171"/>
      <c r="G3" s="1171"/>
      <c r="H3" s="1172"/>
      <c r="I3" s="1168" t="s">
        <v>23</v>
      </c>
    </row>
    <row r="4" spans="1:9" ht="20.100000000000001" customHeight="1" x14ac:dyDescent="0.2">
      <c r="A4" s="1169"/>
      <c r="B4" s="1169"/>
      <c r="C4" s="1169"/>
      <c r="D4" s="863" t="s">
        <v>1298</v>
      </c>
      <c r="E4" s="839" t="s">
        <v>1297</v>
      </c>
      <c r="F4" s="839" t="s">
        <v>1296</v>
      </c>
      <c r="G4" s="839" t="s">
        <v>1295</v>
      </c>
      <c r="H4" s="839" t="s">
        <v>1294</v>
      </c>
      <c r="I4" s="1168"/>
    </row>
    <row r="5" spans="1:9" ht="20.100000000000001" customHeight="1" x14ac:dyDescent="0.2">
      <c r="A5" s="1165" t="s">
        <v>1551</v>
      </c>
      <c r="B5" s="1165"/>
      <c r="C5" s="1165"/>
      <c r="D5" s="853">
        <v>0</v>
      </c>
      <c r="E5" s="853">
        <v>3</v>
      </c>
      <c r="F5" s="853"/>
      <c r="G5" s="853">
        <v>4</v>
      </c>
      <c r="H5" s="853">
        <v>6</v>
      </c>
      <c r="I5" s="852">
        <f t="shared" ref="I5:I21" si="0">SUM(D5:H5)</f>
        <v>13</v>
      </c>
    </row>
    <row r="6" spans="1:9" ht="20.100000000000001" customHeight="1" x14ac:dyDescent="0.2">
      <c r="A6" s="1166" t="s">
        <v>1506</v>
      </c>
      <c r="B6" s="1166" t="s">
        <v>1541</v>
      </c>
      <c r="C6" s="830" t="s">
        <v>1550</v>
      </c>
      <c r="D6" s="853">
        <v>0</v>
      </c>
      <c r="E6" s="853"/>
      <c r="F6" s="853">
        <v>1</v>
      </c>
      <c r="G6" s="853">
        <v>3</v>
      </c>
      <c r="H6" s="853">
        <v>2</v>
      </c>
      <c r="I6" s="852">
        <f t="shared" si="0"/>
        <v>6</v>
      </c>
    </row>
    <row r="7" spans="1:9" ht="20.100000000000001" customHeight="1" x14ac:dyDescent="0.2">
      <c r="A7" s="1166"/>
      <c r="B7" s="1166"/>
      <c r="C7" s="830" t="s">
        <v>1549</v>
      </c>
      <c r="D7" s="853">
        <v>0</v>
      </c>
      <c r="E7" s="853">
        <v>3</v>
      </c>
      <c r="F7" s="853"/>
      <c r="G7" s="853">
        <v>1</v>
      </c>
      <c r="H7" s="853">
        <v>4</v>
      </c>
      <c r="I7" s="852">
        <f t="shared" si="0"/>
        <v>8</v>
      </c>
    </row>
    <row r="8" spans="1:9" ht="20.100000000000001" customHeight="1" x14ac:dyDescent="0.2">
      <c r="A8" s="1166"/>
      <c r="B8" s="1166" t="s">
        <v>1541</v>
      </c>
      <c r="C8" s="830" t="s">
        <v>1548</v>
      </c>
      <c r="D8" s="853">
        <v>0</v>
      </c>
      <c r="E8" s="853">
        <v>3</v>
      </c>
      <c r="F8" s="853">
        <v>1</v>
      </c>
      <c r="G8" s="853">
        <v>1</v>
      </c>
      <c r="H8" s="853">
        <v>6</v>
      </c>
      <c r="I8" s="852">
        <f t="shared" si="0"/>
        <v>11</v>
      </c>
    </row>
    <row r="9" spans="1:9" ht="20.100000000000001" customHeight="1" x14ac:dyDescent="0.2">
      <c r="A9" s="1166"/>
      <c r="B9" s="1166"/>
      <c r="C9" s="830" t="s">
        <v>1547</v>
      </c>
      <c r="D9" s="853">
        <v>0</v>
      </c>
      <c r="E9" s="853"/>
      <c r="F9" s="853"/>
      <c r="G9" s="853">
        <v>3</v>
      </c>
      <c r="H9" s="853"/>
      <c r="I9" s="852">
        <f t="shared" si="0"/>
        <v>3</v>
      </c>
    </row>
    <row r="10" spans="1:9" ht="20.100000000000001" customHeight="1" x14ac:dyDescent="0.2">
      <c r="A10" s="1166"/>
      <c r="B10" s="1167" t="s">
        <v>1541</v>
      </c>
      <c r="C10" s="830" t="s">
        <v>1546</v>
      </c>
      <c r="D10" s="853">
        <v>0</v>
      </c>
      <c r="E10" s="853"/>
      <c r="F10" s="853"/>
      <c r="G10" s="853">
        <v>1</v>
      </c>
      <c r="H10" s="853"/>
      <c r="I10" s="852">
        <f t="shared" si="0"/>
        <v>1</v>
      </c>
    </row>
    <row r="11" spans="1:9" ht="20.100000000000001" customHeight="1" x14ac:dyDescent="0.2">
      <c r="A11" s="1166"/>
      <c r="B11" s="1167"/>
      <c r="C11" s="830" t="s">
        <v>1545</v>
      </c>
      <c r="D11" s="853">
        <v>0</v>
      </c>
      <c r="E11" s="853">
        <v>1</v>
      </c>
      <c r="F11" s="853">
        <v>1</v>
      </c>
      <c r="G11" s="853">
        <v>3</v>
      </c>
      <c r="H11" s="853">
        <v>3</v>
      </c>
      <c r="I11" s="852">
        <f t="shared" si="0"/>
        <v>8</v>
      </c>
    </row>
    <row r="12" spans="1:9" ht="20.100000000000001" customHeight="1" x14ac:dyDescent="0.2">
      <c r="A12" s="1166"/>
      <c r="B12" s="1167"/>
      <c r="C12" s="830" t="s">
        <v>68</v>
      </c>
      <c r="D12" s="853">
        <v>0</v>
      </c>
      <c r="E12" s="853">
        <v>2</v>
      </c>
      <c r="F12" s="853"/>
      <c r="G12" s="853"/>
      <c r="H12" s="853">
        <v>3</v>
      </c>
      <c r="I12" s="852">
        <f t="shared" si="0"/>
        <v>5</v>
      </c>
    </row>
    <row r="13" spans="1:9" ht="20.100000000000001" customHeight="1" x14ac:dyDescent="0.2">
      <c r="A13" s="1166"/>
      <c r="B13" s="1166" t="s">
        <v>1541</v>
      </c>
      <c r="C13" s="830" t="s">
        <v>1544</v>
      </c>
      <c r="D13" s="853">
        <v>0</v>
      </c>
      <c r="E13" s="853"/>
      <c r="F13" s="853"/>
      <c r="G13" s="853">
        <v>2</v>
      </c>
      <c r="H13" s="853">
        <v>2</v>
      </c>
      <c r="I13" s="852">
        <f t="shared" si="0"/>
        <v>4</v>
      </c>
    </row>
    <row r="14" spans="1:9" ht="20.100000000000001" customHeight="1" x14ac:dyDescent="0.2">
      <c r="A14" s="1166"/>
      <c r="B14" s="1166"/>
      <c r="C14" s="830" t="s">
        <v>1543</v>
      </c>
      <c r="D14" s="853">
        <v>0</v>
      </c>
      <c r="E14" s="853">
        <v>3</v>
      </c>
      <c r="F14" s="853">
        <v>1</v>
      </c>
      <c r="G14" s="853">
        <v>2</v>
      </c>
      <c r="H14" s="853">
        <v>5</v>
      </c>
      <c r="I14" s="852">
        <f t="shared" si="0"/>
        <v>11</v>
      </c>
    </row>
    <row r="15" spans="1:9" ht="20.100000000000001" customHeight="1" x14ac:dyDescent="0.2">
      <c r="A15" s="1166"/>
      <c r="B15" s="1166"/>
      <c r="C15" s="830" t="s">
        <v>1542</v>
      </c>
      <c r="D15" s="853">
        <v>0</v>
      </c>
      <c r="E15" s="853"/>
      <c r="F15" s="853"/>
      <c r="G15" s="853"/>
      <c r="H15" s="853"/>
      <c r="I15" s="852">
        <f t="shared" si="0"/>
        <v>0</v>
      </c>
    </row>
    <row r="16" spans="1:9" ht="20.100000000000001" customHeight="1" x14ac:dyDescent="0.2">
      <c r="A16" s="1166"/>
      <c r="B16" s="1166" t="s">
        <v>1541</v>
      </c>
      <c r="C16" s="830" t="s">
        <v>1540</v>
      </c>
      <c r="D16" s="853">
        <v>0</v>
      </c>
      <c r="E16" s="853"/>
      <c r="F16" s="853"/>
      <c r="G16" s="853"/>
      <c r="H16" s="853">
        <v>1</v>
      </c>
      <c r="I16" s="852">
        <f t="shared" si="0"/>
        <v>1</v>
      </c>
    </row>
    <row r="17" spans="1:9" ht="20.100000000000001" customHeight="1" x14ac:dyDescent="0.2">
      <c r="A17" s="1166"/>
      <c r="B17" s="1166"/>
      <c r="C17" s="830" t="s">
        <v>1539</v>
      </c>
      <c r="D17" s="853">
        <v>0</v>
      </c>
      <c r="E17" s="853">
        <v>3</v>
      </c>
      <c r="F17" s="853">
        <v>1</v>
      </c>
      <c r="G17" s="853">
        <v>2</v>
      </c>
      <c r="H17" s="853">
        <v>4</v>
      </c>
      <c r="I17" s="852">
        <f t="shared" si="0"/>
        <v>10</v>
      </c>
    </row>
    <row r="18" spans="1:9" ht="20.100000000000001" customHeight="1" x14ac:dyDescent="0.2">
      <c r="A18" s="1166"/>
      <c r="B18" s="1166"/>
      <c r="C18" s="830" t="s">
        <v>1538</v>
      </c>
      <c r="D18" s="853">
        <v>0</v>
      </c>
      <c r="E18" s="853"/>
      <c r="F18" s="853"/>
      <c r="G18" s="853">
        <v>2</v>
      </c>
      <c r="H18" s="853">
        <v>1</v>
      </c>
      <c r="I18" s="852">
        <f t="shared" si="0"/>
        <v>3</v>
      </c>
    </row>
    <row r="19" spans="1:9" ht="20.100000000000001" customHeight="1" x14ac:dyDescent="0.2">
      <c r="A19" s="1165" t="s">
        <v>1537</v>
      </c>
      <c r="B19" s="1165"/>
      <c r="C19" s="830" t="s">
        <v>1536</v>
      </c>
      <c r="D19" s="853">
        <v>0</v>
      </c>
      <c r="E19" s="853">
        <v>1</v>
      </c>
      <c r="F19" s="853">
        <v>1</v>
      </c>
      <c r="G19" s="853">
        <v>3</v>
      </c>
      <c r="H19" s="853">
        <v>5</v>
      </c>
      <c r="I19" s="852">
        <f t="shared" si="0"/>
        <v>10</v>
      </c>
    </row>
    <row r="20" spans="1:9" ht="20.100000000000001" customHeight="1" x14ac:dyDescent="0.2">
      <c r="A20" s="1165"/>
      <c r="B20" s="1165"/>
      <c r="C20" s="830" t="s">
        <v>1535</v>
      </c>
      <c r="D20" s="853">
        <v>0</v>
      </c>
      <c r="E20" s="853"/>
      <c r="F20" s="853"/>
      <c r="G20" s="853">
        <v>1</v>
      </c>
      <c r="H20" s="853"/>
      <c r="I20" s="852">
        <f t="shared" si="0"/>
        <v>1</v>
      </c>
    </row>
    <row r="21" spans="1:9" ht="20.100000000000001" customHeight="1" x14ac:dyDescent="0.2">
      <c r="A21" s="1165"/>
      <c r="B21" s="1165"/>
      <c r="C21" s="830" t="s">
        <v>1534</v>
      </c>
      <c r="D21" s="853">
        <v>0</v>
      </c>
      <c r="E21" s="853">
        <v>2</v>
      </c>
      <c r="F21" s="853"/>
      <c r="G21" s="853"/>
      <c r="H21" s="853">
        <v>1</v>
      </c>
      <c r="I21" s="852">
        <f t="shared" si="0"/>
        <v>3</v>
      </c>
    </row>
    <row r="22" spans="1:9" s="824" customFormat="1" ht="20.100000000000001" customHeight="1" x14ac:dyDescent="0.2">
      <c r="A22" s="862"/>
      <c r="B22" s="862"/>
      <c r="E22" s="861"/>
      <c r="F22" s="861"/>
      <c r="G22" s="861"/>
      <c r="H22" s="861"/>
      <c r="I22" s="858"/>
    </row>
    <row r="23" spans="1:9" ht="20.100000000000001" customHeight="1" x14ac:dyDescent="0.2">
      <c r="A23" s="824" t="s">
        <v>1533</v>
      </c>
      <c r="C23" s="824"/>
      <c r="D23" s="824"/>
      <c r="E23" s="824"/>
      <c r="F23" s="860"/>
      <c r="G23" s="858"/>
      <c r="H23" s="859"/>
      <c r="I23" s="858"/>
    </row>
    <row r="24" spans="1:9" ht="20.100000000000001" customHeight="1" x14ac:dyDescent="0.2">
      <c r="A24" s="824" t="s">
        <v>1532</v>
      </c>
      <c r="C24" s="824"/>
      <c r="D24" s="824"/>
      <c r="E24" s="824"/>
      <c r="F24" s="860"/>
      <c r="G24" s="858"/>
      <c r="H24" s="859"/>
      <c r="I24" s="858"/>
    </row>
    <row r="25" spans="1:9" ht="20.100000000000001" customHeight="1" x14ac:dyDescent="0.2">
      <c r="E25" s="859"/>
      <c r="F25" s="858"/>
      <c r="G25" s="858"/>
      <c r="H25" s="859"/>
      <c r="I25" s="858"/>
    </row>
    <row r="26" spans="1:9" ht="20.100000000000001" customHeight="1" x14ac:dyDescent="0.2">
      <c r="E26" s="859"/>
      <c r="F26" s="858"/>
      <c r="G26" s="858"/>
      <c r="H26" s="859"/>
      <c r="I26" s="858"/>
    </row>
  </sheetData>
  <sheetProtection selectLockedCells="1"/>
  <mergeCells count="12">
    <mergeCell ref="I3:I4"/>
    <mergeCell ref="B8:B9"/>
    <mergeCell ref="A5:C5"/>
    <mergeCell ref="A6:A18"/>
    <mergeCell ref="A3:C4"/>
    <mergeCell ref="D3:H3"/>
    <mergeCell ref="B6:B7"/>
    <mergeCell ref="A1:C1"/>
    <mergeCell ref="A19:B21"/>
    <mergeCell ref="B16:B18"/>
    <mergeCell ref="B13:B15"/>
    <mergeCell ref="B10:B12"/>
  </mergeCells>
  <conditionalFormatting sqref="I5:I21">
    <cfRule type="cellIs" dxfId="55" priority="4" operator="equal">
      <formula>0</formula>
    </cfRule>
  </conditionalFormatting>
  <conditionalFormatting sqref="D7:H21">
    <cfRule type="cellIs" dxfId="54" priority="3" stopIfTrue="1" operator="equal">
      <formula>0</formula>
    </cfRule>
  </conditionalFormatting>
  <conditionalFormatting sqref="D6:H6">
    <cfRule type="cellIs" dxfId="53" priority="2" stopIfTrue="1" operator="equal">
      <formula>0</formula>
    </cfRule>
  </conditionalFormatting>
  <conditionalFormatting sqref="D5:H5">
    <cfRule type="cellIs" dxfId="52" priority="1" stopIfTrue="1" operator="equal">
      <formula>0</formula>
    </cfRule>
  </conditionalFormatting>
  <printOptions horizontalCentered="1" verticalCentered="1"/>
  <pageMargins left="0.55118110236220474" right="0.19685039370078741" top="0.51181102362204722" bottom="0.51181102362204722" header="0.51181102362204722" footer="0.51181102362204722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showGridLines="0" topLeftCell="A4" zoomScaleNormal="100" zoomScaleSheetLayoutView="100" workbookViewId="0">
      <selection activeCell="M21" sqref="M21"/>
    </sheetView>
  </sheetViews>
  <sheetFormatPr defaultColWidth="9.140625" defaultRowHeight="12.75" x14ac:dyDescent="0.2"/>
  <cols>
    <col min="1" max="1" width="3.85546875" style="835" customWidth="1"/>
    <col min="2" max="2" width="9.28515625" style="835" customWidth="1"/>
    <col min="3" max="3" width="34.28515625" style="835" customWidth="1"/>
    <col min="4" max="4" width="5.28515625" style="835" customWidth="1"/>
    <col min="5" max="5" width="7.42578125" style="835" customWidth="1"/>
    <col min="6" max="7" width="7.28515625" style="835" customWidth="1"/>
    <col min="8" max="8" width="8.28515625" style="835" customWidth="1"/>
    <col min="9" max="9" width="9" style="835" customWidth="1"/>
    <col min="10" max="10" width="9.7109375" style="835" customWidth="1"/>
    <col min="11" max="11" width="5.140625" style="835" customWidth="1"/>
    <col min="12" max="16384" width="9.140625" style="835"/>
  </cols>
  <sheetData>
    <row r="1" spans="1:10" s="842" customFormat="1" ht="16.149999999999999" customHeight="1" x14ac:dyDescent="0.2">
      <c r="A1" s="1164" t="s">
        <v>1531</v>
      </c>
      <c r="B1" s="1164"/>
      <c r="C1" s="1164"/>
      <c r="D1" s="1164"/>
      <c r="E1" s="1164"/>
      <c r="F1" s="824"/>
      <c r="G1" s="824"/>
      <c r="H1" s="824"/>
      <c r="I1" s="824"/>
      <c r="J1" s="857" t="s">
        <v>1530</v>
      </c>
    </row>
    <row r="2" spans="1:10" ht="16.149999999999999" customHeight="1" x14ac:dyDescent="0.2">
      <c r="A2" s="856"/>
      <c r="B2" s="856"/>
      <c r="C2" s="856"/>
      <c r="D2" s="856"/>
      <c r="E2" s="856"/>
      <c r="F2" s="856"/>
      <c r="G2" s="856"/>
      <c r="H2" s="856"/>
      <c r="I2" s="856"/>
      <c r="J2" s="856"/>
    </row>
    <row r="3" spans="1:10" ht="16.149999999999999" customHeight="1" x14ac:dyDescent="0.2">
      <c r="A3" s="1168" t="s">
        <v>1529</v>
      </c>
      <c r="B3" s="1168"/>
      <c r="C3" s="1168"/>
      <c r="D3" s="1167" t="s">
        <v>1528</v>
      </c>
      <c r="E3" s="1174" t="s">
        <v>1527</v>
      </c>
      <c r="F3" s="1174"/>
      <c r="G3" s="1174"/>
      <c r="H3" s="1174"/>
      <c r="I3" s="1174"/>
      <c r="J3" s="1168" t="s">
        <v>23</v>
      </c>
    </row>
    <row r="4" spans="1:10" x14ac:dyDescent="0.2">
      <c r="A4" s="1168"/>
      <c r="B4" s="1168"/>
      <c r="C4" s="1168"/>
      <c r="D4" s="1167"/>
      <c r="E4" s="839" t="s">
        <v>1298</v>
      </c>
      <c r="F4" s="839" t="s">
        <v>1297</v>
      </c>
      <c r="G4" s="839" t="s">
        <v>1296</v>
      </c>
      <c r="H4" s="839" t="s">
        <v>1295</v>
      </c>
      <c r="I4" s="839" t="s">
        <v>1294</v>
      </c>
      <c r="J4" s="1168"/>
    </row>
    <row r="5" spans="1:10" ht="15" customHeight="1" x14ac:dyDescent="0.2">
      <c r="A5" s="1166" t="s">
        <v>1526</v>
      </c>
      <c r="B5" s="1173" t="s">
        <v>1525</v>
      </c>
      <c r="C5" s="1173"/>
      <c r="D5" s="854" t="s">
        <v>1504</v>
      </c>
      <c r="E5" s="853">
        <v>4</v>
      </c>
      <c r="F5" s="853"/>
      <c r="G5" s="853"/>
      <c r="H5" s="853">
        <v>11</v>
      </c>
      <c r="I5" s="853">
        <v>5</v>
      </c>
      <c r="J5" s="852">
        <f t="shared" ref="J5:J26" si="0">SUM(E5:I5)</f>
        <v>20</v>
      </c>
    </row>
    <row r="6" spans="1:10" ht="15" customHeight="1" x14ac:dyDescent="0.2">
      <c r="A6" s="1166"/>
      <c r="B6" s="1167" t="s">
        <v>1506</v>
      </c>
      <c r="C6" s="855" t="s">
        <v>1524</v>
      </c>
      <c r="D6" s="854" t="s">
        <v>1504</v>
      </c>
      <c r="E6" s="853">
        <v>4</v>
      </c>
      <c r="F6" s="853"/>
      <c r="G6" s="853"/>
      <c r="H6" s="853">
        <v>11</v>
      </c>
      <c r="I6" s="853"/>
      <c r="J6" s="852">
        <f t="shared" si="0"/>
        <v>15</v>
      </c>
    </row>
    <row r="7" spans="1:10" ht="15" customHeight="1" x14ac:dyDescent="0.2">
      <c r="A7" s="1166"/>
      <c r="B7" s="1167"/>
      <c r="C7" s="855" t="s">
        <v>1523</v>
      </c>
      <c r="D7" s="854" t="s">
        <v>1504</v>
      </c>
      <c r="E7" s="853"/>
      <c r="F7" s="853"/>
      <c r="G7" s="853"/>
      <c r="H7" s="853"/>
      <c r="I7" s="853">
        <v>5</v>
      </c>
      <c r="J7" s="852">
        <f t="shared" si="0"/>
        <v>5</v>
      </c>
    </row>
    <row r="8" spans="1:10" ht="15" customHeight="1" x14ac:dyDescent="0.2">
      <c r="A8" s="1166"/>
      <c r="B8" s="1167"/>
      <c r="C8" s="855" t="s">
        <v>1522</v>
      </c>
      <c r="D8" s="854" t="s">
        <v>1504</v>
      </c>
      <c r="E8" s="853"/>
      <c r="F8" s="853"/>
      <c r="G8" s="853"/>
      <c r="H8" s="853"/>
      <c r="I8" s="853"/>
      <c r="J8" s="852">
        <f t="shared" si="0"/>
        <v>0</v>
      </c>
    </row>
    <row r="9" spans="1:10" ht="15" customHeight="1" x14ac:dyDescent="0.2">
      <c r="A9" s="1166"/>
      <c r="B9" s="1167"/>
      <c r="C9" s="855" t="s">
        <v>1521</v>
      </c>
      <c r="D9" s="854" t="s">
        <v>1504</v>
      </c>
      <c r="E9" s="853"/>
      <c r="F9" s="853"/>
      <c r="G9" s="853"/>
      <c r="H9" s="853"/>
      <c r="I9" s="853"/>
      <c r="J9" s="852">
        <f t="shared" si="0"/>
        <v>0</v>
      </c>
    </row>
    <row r="10" spans="1:10" ht="15" customHeight="1" x14ac:dyDescent="0.2">
      <c r="A10" s="1167" t="s">
        <v>1281</v>
      </c>
      <c r="B10" s="1173" t="s">
        <v>1520</v>
      </c>
      <c r="C10" s="1173"/>
      <c r="D10" s="854" t="s">
        <v>1504</v>
      </c>
      <c r="E10" s="853"/>
      <c r="F10" s="853"/>
      <c r="G10" s="853"/>
      <c r="H10" s="853"/>
      <c r="I10" s="853">
        <v>3</v>
      </c>
      <c r="J10" s="852">
        <f t="shared" si="0"/>
        <v>3</v>
      </c>
    </row>
    <row r="11" spans="1:10" ht="15" customHeight="1" x14ac:dyDescent="0.2">
      <c r="A11" s="1167"/>
      <c r="B11" s="1167" t="s">
        <v>1506</v>
      </c>
      <c r="C11" s="855" t="s">
        <v>1519</v>
      </c>
      <c r="D11" s="854" t="s">
        <v>1504</v>
      </c>
      <c r="E11" s="853"/>
      <c r="F11" s="853"/>
      <c r="G11" s="853"/>
      <c r="H11" s="853"/>
      <c r="I11" s="853">
        <v>3</v>
      </c>
      <c r="J11" s="852">
        <f t="shared" si="0"/>
        <v>3</v>
      </c>
    </row>
    <row r="12" spans="1:10" ht="15" customHeight="1" x14ac:dyDescent="0.2">
      <c r="A12" s="1167"/>
      <c r="B12" s="1167"/>
      <c r="C12" s="855" t="s">
        <v>1518</v>
      </c>
      <c r="D12" s="854" t="s">
        <v>1504</v>
      </c>
      <c r="E12" s="853"/>
      <c r="F12" s="853"/>
      <c r="G12" s="853"/>
      <c r="H12" s="853"/>
      <c r="I12" s="853"/>
      <c r="J12" s="852">
        <f t="shared" si="0"/>
        <v>0</v>
      </c>
    </row>
    <row r="13" spans="1:10" ht="15" customHeight="1" x14ac:dyDescent="0.2">
      <c r="A13" s="831" t="s">
        <v>1279</v>
      </c>
      <c r="B13" s="1173" t="s">
        <v>1517</v>
      </c>
      <c r="C13" s="1173"/>
      <c r="D13" s="854" t="s">
        <v>1504</v>
      </c>
      <c r="E13" s="853">
        <v>2</v>
      </c>
      <c r="F13" s="853"/>
      <c r="G13" s="853"/>
      <c r="H13" s="853">
        <v>5</v>
      </c>
      <c r="I13" s="853"/>
      <c r="J13" s="852">
        <f t="shared" si="0"/>
        <v>7</v>
      </c>
    </row>
    <row r="14" spans="1:10" ht="15" customHeight="1" x14ac:dyDescent="0.2">
      <c r="A14" s="831" t="s">
        <v>1277</v>
      </c>
      <c r="B14" s="1173" t="s">
        <v>1516</v>
      </c>
      <c r="C14" s="1173"/>
      <c r="D14" s="854" t="s">
        <v>1504</v>
      </c>
      <c r="E14" s="853"/>
      <c r="F14" s="853"/>
      <c r="G14" s="853">
        <v>1</v>
      </c>
      <c r="H14" s="853">
        <v>1</v>
      </c>
      <c r="I14" s="853">
        <v>17</v>
      </c>
      <c r="J14" s="852">
        <f t="shared" si="0"/>
        <v>19</v>
      </c>
    </row>
    <row r="15" spans="1:10" ht="15" customHeight="1" x14ac:dyDescent="0.2">
      <c r="A15" s="1167" t="s">
        <v>1275</v>
      </c>
      <c r="B15" s="1173" t="s">
        <v>1515</v>
      </c>
      <c r="C15" s="1173"/>
      <c r="D15" s="854" t="s">
        <v>1504</v>
      </c>
      <c r="E15" s="853"/>
      <c r="F15" s="853">
        <v>27</v>
      </c>
      <c r="G15" s="853"/>
      <c r="H15" s="853">
        <v>52</v>
      </c>
      <c r="I15" s="853">
        <v>39</v>
      </c>
      <c r="J15" s="852">
        <f t="shared" si="0"/>
        <v>118</v>
      </c>
    </row>
    <row r="16" spans="1:10" ht="15" customHeight="1" x14ac:dyDescent="0.2">
      <c r="A16" s="1167"/>
      <c r="B16" s="1167" t="s">
        <v>1506</v>
      </c>
      <c r="C16" s="855" t="s">
        <v>1514</v>
      </c>
      <c r="D16" s="854" t="s">
        <v>1504</v>
      </c>
      <c r="E16" s="853"/>
      <c r="F16" s="853"/>
      <c r="G16" s="853"/>
      <c r="H16" s="853">
        <v>36</v>
      </c>
      <c r="I16" s="853">
        <v>7</v>
      </c>
      <c r="J16" s="852">
        <f t="shared" si="0"/>
        <v>43</v>
      </c>
    </row>
    <row r="17" spans="1:10" ht="15" customHeight="1" x14ac:dyDescent="0.2">
      <c r="A17" s="1167"/>
      <c r="B17" s="1167"/>
      <c r="C17" s="855" t="s">
        <v>1513</v>
      </c>
      <c r="D17" s="854" t="s">
        <v>1504</v>
      </c>
      <c r="E17" s="853"/>
      <c r="F17" s="853">
        <v>8</v>
      </c>
      <c r="G17" s="853"/>
      <c r="H17" s="853">
        <v>16</v>
      </c>
      <c r="I17" s="853">
        <v>31</v>
      </c>
      <c r="J17" s="852">
        <f t="shared" si="0"/>
        <v>55</v>
      </c>
    </row>
    <row r="18" spans="1:10" ht="15" customHeight="1" x14ac:dyDescent="0.2">
      <c r="A18" s="1167"/>
      <c r="B18" s="1167"/>
      <c r="C18" s="855" t="s">
        <v>1512</v>
      </c>
      <c r="D18" s="854" t="s">
        <v>1504</v>
      </c>
      <c r="E18" s="853"/>
      <c r="F18" s="853">
        <v>19</v>
      </c>
      <c r="G18" s="853"/>
      <c r="H18" s="853"/>
      <c r="I18" s="853">
        <v>1</v>
      </c>
      <c r="J18" s="852">
        <f t="shared" si="0"/>
        <v>20</v>
      </c>
    </row>
    <row r="19" spans="1:10" ht="15" customHeight="1" x14ac:dyDescent="0.2">
      <c r="A19" s="831" t="s">
        <v>1273</v>
      </c>
      <c r="B19" s="1173" t="s">
        <v>1511</v>
      </c>
      <c r="C19" s="1173"/>
      <c r="D19" s="854" t="s">
        <v>1504</v>
      </c>
      <c r="E19" s="853">
        <v>8</v>
      </c>
      <c r="F19" s="853"/>
      <c r="G19" s="853"/>
      <c r="H19" s="853">
        <v>46</v>
      </c>
      <c r="I19" s="853"/>
      <c r="J19" s="852">
        <f t="shared" si="0"/>
        <v>54</v>
      </c>
    </row>
    <row r="20" spans="1:10" ht="15" customHeight="1" x14ac:dyDescent="0.2">
      <c r="A20" s="1167" t="s">
        <v>1271</v>
      </c>
      <c r="B20" s="1173" t="s">
        <v>1510</v>
      </c>
      <c r="C20" s="1173"/>
      <c r="D20" s="854" t="s">
        <v>1504</v>
      </c>
      <c r="E20" s="853">
        <v>9</v>
      </c>
      <c r="F20" s="853">
        <v>9</v>
      </c>
      <c r="G20" s="853">
        <v>4</v>
      </c>
      <c r="H20" s="853">
        <v>31</v>
      </c>
      <c r="I20" s="853">
        <v>37</v>
      </c>
      <c r="J20" s="852">
        <f t="shared" si="0"/>
        <v>90</v>
      </c>
    </row>
    <row r="21" spans="1:10" ht="15" customHeight="1" x14ac:dyDescent="0.2">
      <c r="A21" s="1167"/>
      <c r="B21" s="1167" t="s">
        <v>1506</v>
      </c>
      <c r="C21" s="855" t="s">
        <v>1509</v>
      </c>
      <c r="D21" s="854" t="s">
        <v>1504</v>
      </c>
      <c r="E21" s="853">
        <v>3</v>
      </c>
      <c r="F21" s="853">
        <v>2</v>
      </c>
      <c r="G21" s="853">
        <v>2</v>
      </c>
      <c r="H21" s="853">
        <v>16</v>
      </c>
      <c r="I21" s="853">
        <v>13</v>
      </c>
      <c r="J21" s="852">
        <f t="shared" si="0"/>
        <v>36</v>
      </c>
    </row>
    <row r="22" spans="1:10" ht="15" customHeight="1" x14ac:dyDescent="0.2">
      <c r="A22" s="1167"/>
      <c r="B22" s="1167"/>
      <c r="C22" s="855" t="s">
        <v>1508</v>
      </c>
      <c r="D22" s="854" t="s">
        <v>1504</v>
      </c>
      <c r="E22" s="853">
        <v>6</v>
      </c>
      <c r="F22" s="853">
        <v>7</v>
      </c>
      <c r="G22" s="853">
        <v>2</v>
      </c>
      <c r="H22" s="853">
        <v>15</v>
      </c>
      <c r="I22" s="853">
        <v>24</v>
      </c>
      <c r="J22" s="852">
        <f t="shared" si="0"/>
        <v>54</v>
      </c>
    </row>
    <row r="23" spans="1:10" ht="15" customHeight="1" x14ac:dyDescent="0.2">
      <c r="A23" s="1167" t="s">
        <v>1269</v>
      </c>
      <c r="B23" s="1173" t="s">
        <v>1507</v>
      </c>
      <c r="C23" s="1173"/>
      <c r="D23" s="854" t="s">
        <v>1504</v>
      </c>
      <c r="E23" s="853">
        <v>1</v>
      </c>
      <c r="F23" s="853">
        <v>2</v>
      </c>
      <c r="G23" s="853">
        <v>2</v>
      </c>
      <c r="H23" s="853">
        <v>6</v>
      </c>
      <c r="I23" s="853">
        <v>8</v>
      </c>
      <c r="J23" s="852">
        <f t="shared" si="0"/>
        <v>19</v>
      </c>
    </row>
    <row r="24" spans="1:10" ht="15" customHeight="1" x14ac:dyDescent="0.2">
      <c r="A24" s="1167"/>
      <c r="B24" s="1167" t="s">
        <v>1506</v>
      </c>
      <c r="C24" s="855" t="s">
        <v>67</v>
      </c>
      <c r="D24" s="854" t="s">
        <v>1504</v>
      </c>
      <c r="E24" s="853">
        <v>1</v>
      </c>
      <c r="F24" s="853"/>
      <c r="G24" s="853">
        <v>2</v>
      </c>
      <c r="H24" s="853">
        <v>6</v>
      </c>
      <c r="I24" s="853">
        <v>4</v>
      </c>
      <c r="J24" s="852">
        <f t="shared" si="0"/>
        <v>13</v>
      </c>
    </row>
    <row r="25" spans="1:10" ht="15" customHeight="1" x14ac:dyDescent="0.2">
      <c r="A25" s="1167"/>
      <c r="B25" s="1167"/>
      <c r="C25" s="855" t="s">
        <v>68</v>
      </c>
      <c r="D25" s="854" t="s">
        <v>1504</v>
      </c>
      <c r="E25" s="853"/>
      <c r="F25" s="853">
        <v>2</v>
      </c>
      <c r="G25" s="853"/>
      <c r="H25" s="853"/>
      <c r="I25" s="853">
        <v>4</v>
      </c>
      <c r="J25" s="852">
        <f t="shared" si="0"/>
        <v>6</v>
      </c>
    </row>
    <row r="26" spans="1:10" ht="15" customHeight="1" x14ac:dyDescent="0.2">
      <c r="A26" s="831" t="s">
        <v>1267</v>
      </c>
      <c r="B26" s="1165" t="s">
        <v>1505</v>
      </c>
      <c r="C26" s="1165"/>
      <c r="D26" s="854" t="s">
        <v>1504</v>
      </c>
      <c r="E26" s="853"/>
      <c r="F26" s="853">
        <v>3</v>
      </c>
      <c r="G26" s="853"/>
      <c r="H26" s="853">
        <v>11</v>
      </c>
      <c r="I26" s="853">
        <v>20</v>
      </c>
      <c r="J26" s="852">
        <f t="shared" si="0"/>
        <v>34</v>
      </c>
    </row>
    <row r="28" spans="1:10" ht="13.5" customHeight="1" x14ac:dyDescent="0.2"/>
  </sheetData>
  <sheetProtection selectLockedCells="1"/>
  <mergeCells count="24">
    <mergeCell ref="A1:E1"/>
    <mergeCell ref="A23:A25"/>
    <mergeCell ref="B21:B22"/>
    <mergeCell ref="B24:B25"/>
    <mergeCell ref="B26:C26"/>
    <mergeCell ref="B23:C23"/>
    <mergeCell ref="A15:A18"/>
    <mergeCell ref="B19:C19"/>
    <mergeCell ref="B15:C15"/>
    <mergeCell ref="B16:B18"/>
    <mergeCell ref="A10:A12"/>
    <mergeCell ref="A20:A22"/>
    <mergeCell ref="B20:C20"/>
    <mergeCell ref="B14:C14"/>
    <mergeCell ref="B5:C5"/>
    <mergeCell ref="A5:A9"/>
    <mergeCell ref="B10:C10"/>
    <mergeCell ref="B11:B12"/>
    <mergeCell ref="B13:C13"/>
    <mergeCell ref="E3:I3"/>
    <mergeCell ref="J3:J4"/>
    <mergeCell ref="D3:D4"/>
    <mergeCell ref="A3:C4"/>
    <mergeCell ref="B6:B9"/>
  </mergeCells>
  <conditionalFormatting sqref="E5:I26">
    <cfRule type="cellIs" dxfId="51" priority="2" stopIfTrue="1" operator="equal">
      <formula>0</formula>
    </cfRule>
  </conditionalFormatting>
  <conditionalFormatting sqref="J5:J26">
    <cfRule type="cellIs" dxfId="50" priority="1" operator="equal">
      <formula>0</formula>
    </cfRule>
  </conditionalFormatting>
  <printOptions horizontalCentered="1" verticalCentered="1"/>
  <pageMargins left="0.70866141732283472" right="0.74803149606299213" top="0.51181102362204722" bottom="0.51181102362204722" header="0.51181102362204722" footer="0.51181102362204722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7"/>
  <sheetViews>
    <sheetView showGridLines="0" topLeftCell="A13" zoomScaleNormal="100" zoomScaleSheetLayoutView="100" workbookViewId="0">
      <selection activeCell="P25" sqref="P25"/>
    </sheetView>
  </sheetViews>
  <sheetFormatPr defaultColWidth="8.85546875" defaultRowHeight="20.100000000000001" customHeight="1" x14ac:dyDescent="0.2"/>
  <cols>
    <col min="1" max="1" width="6.28515625" style="835" customWidth="1"/>
    <col min="2" max="2" width="11.5703125" style="835" customWidth="1"/>
    <col min="3" max="3" width="9.85546875" style="835" customWidth="1"/>
    <col min="4" max="4" width="11" style="835" bestFit="1" customWidth="1"/>
    <col min="5" max="27" width="4.7109375" style="835" customWidth="1"/>
    <col min="28" max="16384" width="8.85546875" style="835"/>
  </cols>
  <sheetData>
    <row r="1" spans="1:28" s="842" customFormat="1" ht="20.100000000000001" customHeight="1" x14ac:dyDescent="0.2">
      <c r="A1" s="1164" t="s">
        <v>1503</v>
      </c>
      <c r="B1" s="1175"/>
      <c r="C1" s="1175"/>
      <c r="D1" s="1175"/>
      <c r="E1" s="1175"/>
      <c r="F1" s="1175"/>
      <c r="G1" s="1175"/>
      <c r="H1" s="1175"/>
      <c r="I1" s="1175"/>
      <c r="J1" s="1175"/>
      <c r="K1" s="1175"/>
      <c r="L1" s="1175"/>
      <c r="M1" s="1175"/>
      <c r="N1" s="1175"/>
      <c r="O1" s="1175"/>
      <c r="P1" s="1175"/>
      <c r="Q1" s="1175"/>
      <c r="R1" s="1175"/>
      <c r="S1" s="1175"/>
      <c r="T1" s="1175"/>
      <c r="U1" s="1175"/>
      <c r="V1" s="1175"/>
      <c r="W1" s="1175"/>
      <c r="X1" s="1175"/>
      <c r="Y1" s="843"/>
      <c r="Z1" s="843"/>
      <c r="AA1" s="841" t="s">
        <v>1502</v>
      </c>
    </row>
    <row r="2" spans="1:28" ht="20.100000000000001" customHeight="1" x14ac:dyDescent="0.2">
      <c r="Y2" s="851"/>
      <c r="Z2" s="851"/>
      <c r="AA2" s="841"/>
    </row>
    <row r="3" spans="1:28" ht="20.100000000000001" customHeight="1" x14ac:dyDescent="0.2">
      <c r="A3" s="1168" t="s">
        <v>1501</v>
      </c>
      <c r="B3" s="1168"/>
      <c r="C3" s="1168"/>
      <c r="D3" s="1168"/>
      <c r="E3" s="1176" t="s">
        <v>1500</v>
      </c>
      <c r="F3" s="1177"/>
      <c r="G3" s="1177"/>
      <c r="H3" s="1177"/>
      <c r="I3" s="1177"/>
      <c r="J3" s="1178"/>
      <c r="K3" s="1176" t="s">
        <v>49</v>
      </c>
      <c r="L3" s="1177"/>
      <c r="M3" s="1177"/>
      <c r="N3" s="1177"/>
      <c r="O3" s="1177"/>
      <c r="P3" s="1178"/>
      <c r="Q3" s="1176" t="s">
        <v>1468</v>
      </c>
      <c r="R3" s="1177"/>
      <c r="S3" s="1177"/>
      <c r="T3" s="1177"/>
      <c r="U3" s="1177"/>
      <c r="V3" s="1178"/>
      <c r="W3" s="1174" t="s">
        <v>23</v>
      </c>
      <c r="X3" s="1174"/>
      <c r="Y3" s="1174"/>
      <c r="Z3" s="1174"/>
      <c r="AA3" s="1174"/>
      <c r="AB3" s="1174"/>
    </row>
    <row r="4" spans="1:28" ht="20.100000000000001" customHeight="1" x14ac:dyDescent="0.2">
      <c r="A4" s="1168"/>
      <c r="B4" s="1168"/>
      <c r="C4" s="1168"/>
      <c r="D4" s="1168"/>
      <c r="E4" s="1179"/>
      <c r="F4" s="1180"/>
      <c r="G4" s="1180"/>
      <c r="H4" s="1180"/>
      <c r="I4" s="1180"/>
      <c r="J4" s="1181"/>
      <c r="K4" s="1179"/>
      <c r="L4" s="1180"/>
      <c r="M4" s="1180"/>
      <c r="N4" s="1180"/>
      <c r="O4" s="1180"/>
      <c r="P4" s="1181"/>
      <c r="Q4" s="1179"/>
      <c r="R4" s="1180"/>
      <c r="S4" s="1180"/>
      <c r="T4" s="1180"/>
      <c r="U4" s="1180"/>
      <c r="V4" s="1181"/>
      <c r="W4" s="1174"/>
      <c r="X4" s="1174"/>
      <c r="Y4" s="1174"/>
      <c r="Z4" s="1174"/>
      <c r="AA4" s="1174"/>
      <c r="AB4" s="1174"/>
    </row>
    <row r="5" spans="1:28" ht="20.100000000000001" customHeight="1" x14ac:dyDescent="0.2">
      <c r="A5" s="1168"/>
      <c r="B5" s="1168"/>
      <c r="C5" s="1168"/>
      <c r="D5" s="1168"/>
      <c r="E5" s="838">
        <v>2011</v>
      </c>
      <c r="F5" s="838">
        <v>2012</v>
      </c>
      <c r="G5" s="838">
        <v>2013</v>
      </c>
      <c r="H5" s="838">
        <v>2014</v>
      </c>
      <c r="I5" s="838">
        <v>2015</v>
      </c>
      <c r="J5" s="838">
        <v>2016</v>
      </c>
      <c r="K5" s="838">
        <v>2011</v>
      </c>
      <c r="L5" s="838">
        <v>2012</v>
      </c>
      <c r="M5" s="838">
        <v>2013</v>
      </c>
      <c r="N5" s="838">
        <v>2014</v>
      </c>
      <c r="O5" s="838">
        <v>2015</v>
      </c>
      <c r="P5" s="838">
        <v>2016</v>
      </c>
      <c r="Q5" s="838">
        <v>2011</v>
      </c>
      <c r="R5" s="838">
        <v>2012</v>
      </c>
      <c r="S5" s="838">
        <v>2013</v>
      </c>
      <c r="T5" s="838">
        <v>2014</v>
      </c>
      <c r="U5" s="838">
        <v>2015</v>
      </c>
      <c r="V5" s="838">
        <v>2016</v>
      </c>
      <c r="W5" s="838">
        <v>2011</v>
      </c>
      <c r="X5" s="838">
        <v>2012</v>
      </c>
      <c r="Y5" s="838">
        <v>2013</v>
      </c>
      <c r="Z5" s="838">
        <v>2014</v>
      </c>
      <c r="AA5" s="838">
        <v>2015</v>
      </c>
      <c r="AB5" s="838">
        <v>2016</v>
      </c>
    </row>
    <row r="6" spans="1:28" ht="20.100000000000001" customHeight="1" x14ac:dyDescent="0.2">
      <c r="A6" s="1186" t="s">
        <v>1499</v>
      </c>
      <c r="B6" s="1186"/>
      <c r="C6" s="1186"/>
      <c r="D6" s="1186"/>
      <c r="E6" s="849">
        <v>5.04</v>
      </c>
      <c r="F6" s="849">
        <v>5.26</v>
      </c>
      <c r="G6" s="849">
        <v>4.97</v>
      </c>
      <c r="H6" s="849">
        <v>4.58</v>
      </c>
      <c r="I6" s="849">
        <f>'[4]HBÚ 38-39'!I6</f>
        <v>4.09</v>
      </c>
      <c r="J6" s="849">
        <v>3.95</v>
      </c>
      <c r="K6" s="849">
        <v>3</v>
      </c>
      <c r="L6" s="849">
        <v>4</v>
      </c>
      <c r="M6" s="849">
        <v>2</v>
      </c>
      <c r="N6" s="849">
        <v>3</v>
      </c>
      <c r="O6" s="849">
        <f>'[1]HBÚ 38-39'!N6</f>
        <v>2</v>
      </c>
      <c r="P6" s="849">
        <v>2</v>
      </c>
      <c r="Q6" s="849">
        <v>2</v>
      </c>
      <c r="R6" s="849">
        <v>1.5</v>
      </c>
      <c r="S6" s="849">
        <v>1</v>
      </c>
      <c r="T6" s="849">
        <v>1</v>
      </c>
      <c r="U6" s="849">
        <f>'[2]HBÚ 38-39'!S6</f>
        <v>1</v>
      </c>
      <c r="V6" s="848"/>
      <c r="W6" s="850">
        <f t="shared" ref="W6:W15" si="0">E6+K6+Q6</f>
        <v>10.039999999999999</v>
      </c>
      <c r="X6" s="850">
        <f t="shared" ref="X6:X15" si="1">F6+L6+R6</f>
        <v>10.76</v>
      </c>
      <c r="Y6" s="850">
        <f t="shared" ref="Y6:Y15" si="2">G6+M6+S6</f>
        <v>7.97</v>
      </c>
      <c r="Z6" s="850">
        <f t="shared" ref="Z6:Z15" si="3">H6+N6+T6</f>
        <v>8.58</v>
      </c>
      <c r="AA6" s="850">
        <f t="shared" ref="AA6:AA15" si="4">I6+O6+U6</f>
        <v>7.09</v>
      </c>
      <c r="AB6" s="850">
        <f t="shared" ref="AB6:AB15" si="5">J6+P6+V6</f>
        <v>5.95</v>
      </c>
    </row>
    <row r="7" spans="1:28" ht="20.100000000000001" customHeight="1" x14ac:dyDescent="0.2">
      <c r="A7" s="1167" t="s">
        <v>1125</v>
      </c>
      <c r="B7" s="1167" t="s">
        <v>1498</v>
      </c>
      <c r="C7" s="1165" t="s">
        <v>1497</v>
      </c>
      <c r="D7" s="829" t="s">
        <v>1496</v>
      </c>
      <c r="E7" s="849">
        <v>0</v>
      </c>
      <c r="F7" s="849">
        <v>0</v>
      </c>
      <c r="G7" s="849">
        <v>0</v>
      </c>
      <c r="H7" s="849">
        <v>0</v>
      </c>
      <c r="I7" s="849">
        <f>'[4]HBÚ 38-39'!I7</f>
        <v>0</v>
      </c>
      <c r="J7" s="849"/>
      <c r="K7" s="849">
        <v>0</v>
      </c>
      <c r="L7" s="849">
        <v>0</v>
      </c>
      <c r="M7" s="849">
        <v>0</v>
      </c>
      <c r="N7" s="849">
        <v>0</v>
      </c>
      <c r="O7" s="849">
        <f>'[1]HBÚ 38-39'!N7</f>
        <v>0</v>
      </c>
      <c r="P7" s="849"/>
      <c r="Q7" s="849">
        <v>0</v>
      </c>
      <c r="R7" s="849">
        <v>0</v>
      </c>
      <c r="S7" s="849">
        <v>0</v>
      </c>
      <c r="T7" s="849">
        <v>0</v>
      </c>
      <c r="U7" s="849">
        <f>'[2]HBÚ 38-39'!S7</f>
        <v>0</v>
      </c>
      <c r="V7" s="848"/>
      <c r="W7" s="850">
        <f t="shared" si="0"/>
        <v>0</v>
      </c>
      <c r="X7" s="850">
        <f t="shared" si="1"/>
        <v>0</v>
      </c>
      <c r="Y7" s="850">
        <f t="shared" si="2"/>
        <v>0</v>
      </c>
      <c r="Z7" s="850">
        <f t="shared" si="3"/>
        <v>0</v>
      </c>
      <c r="AA7" s="850">
        <f t="shared" si="4"/>
        <v>0</v>
      </c>
      <c r="AB7" s="850">
        <f t="shared" si="5"/>
        <v>0</v>
      </c>
    </row>
    <row r="8" spans="1:28" ht="20.100000000000001" customHeight="1" x14ac:dyDescent="0.2">
      <c r="A8" s="1167"/>
      <c r="B8" s="1167"/>
      <c r="C8" s="1165"/>
      <c r="D8" s="829" t="s">
        <v>1495</v>
      </c>
      <c r="E8" s="849">
        <v>0</v>
      </c>
      <c r="F8" s="849">
        <v>0</v>
      </c>
      <c r="G8" s="849">
        <v>0</v>
      </c>
      <c r="H8" s="849">
        <v>0</v>
      </c>
      <c r="I8" s="849">
        <f>'[4]HBÚ 38-39'!I8</f>
        <v>0</v>
      </c>
      <c r="J8" s="849"/>
      <c r="K8" s="849">
        <v>0</v>
      </c>
      <c r="L8" s="849">
        <v>0</v>
      </c>
      <c r="M8" s="849">
        <v>0</v>
      </c>
      <c r="N8" s="849">
        <v>0</v>
      </c>
      <c r="O8" s="849">
        <f>'[1]HBÚ 38-39'!N8</f>
        <v>0</v>
      </c>
      <c r="P8" s="849"/>
      <c r="Q8" s="849">
        <v>0</v>
      </c>
      <c r="R8" s="849">
        <v>0</v>
      </c>
      <c r="S8" s="849">
        <v>0</v>
      </c>
      <c r="T8" s="849">
        <v>0</v>
      </c>
      <c r="U8" s="849">
        <f>'[2]HBÚ 38-39'!S8</f>
        <v>0</v>
      </c>
      <c r="V8" s="848"/>
      <c r="W8" s="850">
        <f t="shared" si="0"/>
        <v>0</v>
      </c>
      <c r="X8" s="850">
        <f t="shared" si="1"/>
        <v>0</v>
      </c>
      <c r="Y8" s="850">
        <f t="shared" si="2"/>
        <v>0</v>
      </c>
      <c r="Z8" s="850">
        <f t="shared" si="3"/>
        <v>0</v>
      </c>
      <c r="AA8" s="850">
        <f t="shared" si="4"/>
        <v>0</v>
      </c>
      <c r="AB8" s="850">
        <f t="shared" si="5"/>
        <v>0</v>
      </c>
    </row>
    <row r="9" spans="1:28" ht="20.100000000000001" customHeight="1" x14ac:dyDescent="0.2">
      <c r="A9" s="1167"/>
      <c r="B9" s="1167"/>
      <c r="C9" s="1165" t="s">
        <v>1494</v>
      </c>
      <c r="D9" s="1165"/>
      <c r="E9" s="849">
        <v>5.04</v>
      </c>
      <c r="F9" s="849">
        <v>5.26</v>
      </c>
      <c r="G9" s="849">
        <v>4.97</v>
      </c>
      <c r="H9" s="849">
        <v>4.58</v>
      </c>
      <c r="I9" s="849">
        <f>'[4]HBÚ 38-39'!I9</f>
        <v>4.09</v>
      </c>
      <c r="J9" s="849">
        <v>3.95</v>
      </c>
      <c r="K9" s="849">
        <v>3</v>
      </c>
      <c r="L9" s="849">
        <v>4</v>
      </c>
      <c r="M9" s="849">
        <v>2</v>
      </c>
      <c r="N9" s="849">
        <v>3</v>
      </c>
      <c r="O9" s="849">
        <f>'[1]HBÚ 38-39'!N9</f>
        <v>2</v>
      </c>
      <c r="P9" s="849">
        <v>2</v>
      </c>
      <c r="Q9" s="849">
        <v>2</v>
      </c>
      <c r="R9" s="849">
        <v>1.5</v>
      </c>
      <c r="S9" s="849">
        <v>1</v>
      </c>
      <c r="T9" s="849">
        <v>1</v>
      </c>
      <c r="U9" s="849">
        <f>'[2]HBÚ 38-39'!S9</f>
        <v>1</v>
      </c>
      <c r="V9" s="848"/>
      <c r="W9" s="850">
        <f t="shared" si="0"/>
        <v>10.039999999999999</v>
      </c>
      <c r="X9" s="850">
        <f t="shared" si="1"/>
        <v>10.76</v>
      </c>
      <c r="Y9" s="850">
        <f t="shared" si="2"/>
        <v>7.97</v>
      </c>
      <c r="Z9" s="850">
        <f t="shared" si="3"/>
        <v>8.58</v>
      </c>
      <c r="AA9" s="850">
        <f t="shared" si="4"/>
        <v>7.09</v>
      </c>
      <c r="AB9" s="850">
        <f t="shared" si="5"/>
        <v>5.95</v>
      </c>
    </row>
    <row r="10" spans="1:28" ht="20.100000000000001" customHeight="1" x14ac:dyDescent="0.2">
      <c r="A10" s="1167"/>
      <c r="B10" s="1167" t="s">
        <v>1493</v>
      </c>
      <c r="C10" s="1165" t="s">
        <v>1492</v>
      </c>
      <c r="D10" s="1165"/>
      <c r="E10" s="849">
        <v>0</v>
      </c>
      <c r="F10" s="849">
        <v>0</v>
      </c>
      <c r="G10" s="849">
        <v>0</v>
      </c>
      <c r="H10" s="849">
        <v>0</v>
      </c>
      <c r="I10" s="849">
        <f>'[4]HBÚ 38-39'!I10</f>
        <v>0</v>
      </c>
      <c r="J10" s="849"/>
      <c r="K10" s="849">
        <v>0</v>
      </c>
      <c r="L10" s="849">
        <v>0</v>
      </c>
      <c r="M10" s="849">
        <v>0</v>
      </c>
      <c r="N10" s="849">
        <v>0</v>
      </c>
      <c r="O10" s="849">
        <f>'[1]HBÚ 38-39'!N10</f>
        <v>0</v>
      </c>
      <c r="P10" s="849"/>
      <c r="Q10" s="849">
        <v>0</v>
      </c>
      <c r="R10" s="849">
        <v>0</v>
      </c>
      <c r="S10" s="849">
        <v>0</v>
      </c>
      <c r="T10" s="849">
        <v>0</v>
      </c>
      <c r="U10" s="849">
        <f>'[2]HBÚ 38-39'!S10</f>
        <v>0</v>
      </c>
      <c r="V10" s="848"/>
      <c r="W10" s="850">
        <f t="shared" si="0"/>
        <v>0</v>
      </c>
      <c r="X10" s="850">
        <f t="shared" si="1"/>
        <v>0</v>
      </c>
      <c r="Y10" s="850">
        <f t="shared" si="2"/>
        <v>0</v>
      </c>
      <c r="Z10" s="850">
        <f t="shared" si="3"/>
        <v>0</v>
      </c>
      <c r="AA10" s="850">
        <f t="shared" si="4"/>
        <v>0</v>
      </c>
      <c r="AB10" s="850">
        <f t="shared" si="5"/>
        <v>0</v>
      </c>
    </row>
    <row r="11" spans="1:28" ht="20.100000000000001" customHeight="1" x14ac:dyDescent="0.2">
      <c r="A11" s="1167"/>
      <c r="B11" s="1167"/>
      <c r="C11" s="1165" t="s">
        <v>1491</v>
      </c>
      <c r="D11" s="1165"/>
      <c r="E11" s="849">
        <v>5.04</v>
      </c>
      <c r="F11" s="849">
        <v>5.26</v>
      </c>
      <c r="G11" s="849">
        <v>4.97</v>
      </c>
      <c r="H11" s="849">
        <v>4.58</v>
      </c>
      <c r="I11" s="849">
        <f>'[4]HBÚ 38-39'!I11</f>
        <v>4.09</v>
      </c>
      <c r="J11" s="849">
        <v>3.95</v>
      </c>
      <c r="K11" s="849">
        <v>3</v>
      </c>
      <c r="L11" s="849">
        <v>4</v>
      </c>
      <c r="M11" s="849">
        <v>2</v>
      </c>
      <c r="N11" s="849">
        <v>3</v>
      </c>
      <c r="O11" s="849">
        <f>'[1]HBÚ 38-39'!N11</f>
        <v>2</v>
      </c>
      <c r="P11" s="849">
        <v>2</v>
      </c>
      <c r="Q11" s="849">
        <v>2</v>
      </c>
      <c r="R11" s="849">
        <v>1.5</v>
      </c>
      <c r="S11" s="849">
        <v>1</v>
      </c>
      <c r="T11" s="849">
        <v>1</v>
      </c>
      <c r="U11" s="849">
        <f>'[2]HBÚ 38-39'!S11</f>
        <v>1</v>
      </c>
      <c r="V11" s="848"/>
      <c r="W11" s="850">
        <f t="shared" si="0"/>
        <v>10.039999999999999</v>
      </c>
      <c r="X11" s="850">
        <f t="shared" si="1"/>
        <v>10.76</v>
      </c>
      <c r="Y11" s="850">
        <f t="shared" si="2"/>
        <v>7.97</v>
      </c>
      <c r="Z11" s="850">
        <f t="shared" si="3"/>
        <v>8.58</v>
      </c>
      <c r="AA11" s="850">
        <f t="shared" si="4"/>
        <v>7.09</v>
      </c>
      <c r="AB11" s="850">
        <f t="shared" si="5"/>
        <v>5.95</v>
      </c>
    </row>
    <row r="12" spans="1:28" ht="20.100000000000001" customHeight="1" x14ac:dyDescent="0.2">
      <c r="A12" s="1167"/>
      <c r="B12" s="1167" t="s">
        <v>1490</v>
      </c>
      <c r="C12" s="1165" t="s">
        <v>1489</v>
      </c>
      <c r="D12" s="1165"/>
      <c r="E12" s="849">
        <v>1.51</v>
      </c>
      <c r="F12" s="849">
        <v>1.76</v>
      </c>
      <c r="G12" s="849">
        <v>1.47</v>
      </c>
      <c r="H12" s="849">
        <v>1.56</v>
      </c>
      <c r="I12" s="849">
        <f>'[4]HBÚ 38-39'!I12</f>
        <v>1.1100000000000001</v>
      </c>
      <c r="J12" s="849">
        <v>0.73</v>
      </c>
      <c r="K12" s="849">
        <v>3</v>
      </c>
      <c r="L12" s="849">
        <v>4</v>
      </c>
      <c r="M12" s="849">
        <v>2</v>
      </c>
      <c r="N12" s="849">
        <v>3</v>
      </c>
      <c r="O12" s="849">
        <f>'[1]HBÚ 38-39'!N12</f>
        <v>2</v>
      </c>
      <c r="P12" s="849">
        <v>2</v>
      </c>
      <c r="Q12" s="849">
        <v>2</v>
      </c>
      <c r="R12" s="849">
        <v>1.5</v>
      </c>
      <c r="S12" s="849">
        <v>1</v>
      </c>
      <c r="T12" s="849">
        <v>1</v>
      </c>
      <c r="U12" s="849">
        <f>'[2]HBÚ 38-39'!S12</f>
        <v>1</v>
      </c>
      <c r="V12" s="848"/>
      <c r="W12" s="850">
        <f t="shared" si="0"/>
        <v>6.51</v>
      </c>
      <c r="X12" s="850">
        <f t="shared" si="1"/>
        <v>7.26</v>
      </c>
      <c r="Y12" s="850">
        <f t="shared" si="2"/>
        <v>4.47</v>
      </c>
      <c r="Z12" s="850">
        <f t="shared" si="3"/>
        <v>5.5600000000000005</v>
      </c>
      <c r="AA12" s="850">
        <f t="shared" si="4"/>
        <v>4.1100000000000003</v>
      </c>
      <c r="AB12" s="850">
        <f t="shared" si="5"/>
        <v>2.73</v>
      </c>
    </row>
    <row r="13" spans="1:28" ht="20.100000000000001" customHeight="1" x14ac:dyDescent="0.2">
      <c r="A13" s="1167"/>
      <c r="B13" s="1167"/>
      <c r="C13" s="1165" t="s">
        <v>1488</v>
      </c>
      <c r="D13" s="1165"/>
      <c r="E13" s="849">
        <v>0.48</v>
      </c>
      <c r="F13" s="849">
        <v>1.77</v>
      </c>
      <c r="G13" s="849">
        <v>1.6</v>
      </c>
      <c r="H13" s="849">
        <v>0</v>
      </c>
      <c r="I13" s="849">
        <f>'[4]HBÚ 38-39'!I13</f>
        <v>0</v>
      </c>
      <c r="J13" s="849">
        <v>1.2</v>
      </c>
      <c r="K13" s="849">
        <v>0</v>
      </c>
      <c r="L13" s="849">
        <v>0</v>
      </c>
      <c r="M13" s="849">
        <v>0</v>
      </c>
      <c r="N13" s="849">
        <v>0</v>
      </c>
      <c r="O13" s="849">
        <f>'[1]HBÚ 38-39'!N13</f>
        <v>0</v>
      </c>
      <c r="P13" s="848"/>
      <c r="Q13" s="849">
        <v>0</v>
      </c>
      <c r="R13" s="849">
        <v>0</v>
      </c>
      <c r="S13" s="849">
        <v>0</v>
      </c>
      <c r="T13" s="849">
        <v>0</v>
      </c>
      <c r="U13" s="848">
        <f>'[2]HBÚ 38-39'!S13</f>
        <v>0</v>
      </c>
      <c r="V13" s="848"/>
      <c r="W13" s="847">
        <f t="shared" si="0"/>
        <v>0.48</v>
      </c>
      <c r="X13" s="847">
        <f t="shared" si="1"/>
        <v>1.77</v>
      </c>
      <c r="Y13" s="847">
        <f t="shared" si="2"/>
        <v>1.6</v>
      </c>
      <c r="Z13" s="847">
        <f t="shared" si="3"/>
        <v>0</v>
      </c>
      <c r="AA13" s="850">
        <f t="shared" si="4"/>
        <v>0</v>
      </c>
      <c r="AB13" s="850">
        <f t="shared" si="5"/>
        <v>1.2</v>
      </c>
    </row>
    <row r="14" spans="1:28" ht="20.100000000000001" customHeight="1" x14ac:dyDescent="0.2">
      <c r="A14" s="1167"/>
      <c r="B14" s="1167"/>
      <c r="C14" s="1165" t="s">
        <v>1487</v>
      </c>
      <c r="D14" s="1165"/>
      <c r="E14" s="849">
        <v>3.05</v>
      </c>
      <c r="F14" s="849">
        <v>1.73</v>
      </c>
      <c r="G14" s="849">
        <v>1.9</v>
      </c>
      <c r="H14" s="849">
        <v>3.02</v>
      </c>
      <c r="I14" s="849">
        <f>'[4]HBÚ 38-39'!I14</f>
        <v>2.98</v>
      </c>
      <c r="J14" s="849">
        <v>2.02</v>
      </c>
      <c r="K14" s="849">
        <v>0</v>
      </c>
      <c r="L14" s="849">
        <v>0</v>
      </c>
      <c r="M14" s="849">
        <v>0</v>
      </c>
      <c r="N14" s="849">
        <v>0</v>
      </c>
      <c r="O14" s="849">
        <f>'[1]HBÚ 38-39'!N14</f>
        <v>0</v>
      </c>
      <c r="P14" s="848"/>
      <c r="Q14" s="849">
        <v>0</v>
      </c>
      <c r="R14" s="849">
        <v>0</v>
      </c>
      <c r="S14" s="849">
        <v>0</v>
      </c>
      <c r="T14" s="849">
        <v>0</v>
      </c>
      <c r="U14" s="848">
        <f>'[2]HBÚ 38-39'!S14</f>
        <v>0</v>
      </c>
      <c r="V14" s="848"/>
      <c r="W14" s="847">
        <f t="shared" si="0"/>
        <v>3.05</v>
      </c>
      <c r="X14" s="847">
        <f t="shared" si="1"/>
        <v>1.73</v>
      </c>
      <c r="Y14" s="847">
        <f t="shared" si="2"/>
        <v>1.9</v>
      </c>
      <c r="Z14" s="847">
        <f t="shared" si="3"/>
        <v>3.02</v>
      </c>
      <c r="AA14" s="850">
        <f t="shared" si="4"/>
        <v>2.98</v>
      </c>
      <c r="AB14" s="850">
        <f t="shared" si="5"/>
        <v>2.02</v>
      </c>
    </row>
    <row r="15" spans="1:28" ht="20.100000000000001" customHeight="1" x14ac:dyDescent="0.2">
      <c r="A15" s="1186" t="s">
        <v>1486</v>
      </c>
      <c r="B15" s="1186"/>
      <c r="C15" s="1186"/>
      <c r="D15" s="1186"/>
      <c r="E15" s="849">
        <v>0</v>
      </c>
      <c r="F15" s="849">
        <v>0</v>
      </c>
      <c r="G15" s="849">
        <v>0</v>
      </c>
      <c r="H15" s="849">
        <v>0</v>
      </c>
      <c r="I15" s="848">
        <f>'[4]HBÚ 38-39'!I15</f>
        <v>0</v>
      </c>
      <c r="J15" s="848"/>
      <c r="K15" s="849">
        <v>0</v>
      </c>
      <c r="L15" s="849">
        <v>0</v>
      </c>
      <c r="M15" s="849">
        <v>0</v>
      </c>
      <c r="N15" s="849">
        <v>0</v>
      </c>
      <c r="O15" s="848">
        <f>'[1]HBÚ 38-39'!N15</f>
        <v>0</v>
      </c>
      <c r="P15" s="848"/>
      <c r="Q15" s="849">
        <v>0</v>
      </c>
      <c r="R15" s="849">
        <v>0</v>
      </c>
      <c r="S15" s="849">
        <v>0</v>
      </c>
      <c r="T15" s="849">
        <v>0</v>
      </c>
      <c r="U15" s="848">
        <f>'[2]HBÚ 38-39'!S15</f>
        <v>0</v>
      </c>
      <c r="V15" s="848"/>
      <c r="W15" s="847">
        <f t="shared" si="0"/>
        <v>0</v>
      </c>
      <c r="X15" s="847">
        <f t="shared" si="1"/>
        <v>0</v>
      </c>
      <c r="Y15" s="847">
        <f t="shared" si="2"/>
        <v>0</v>
      </c>
      <c r="Z15" s="847">
        <f t="shared" si="3"/>
        <v>0</v>
      </c>
      <c r="AA15" s="846">
        <f t="shared" si="4"/>
        <v>0</v>
      </c>
      <c r="AB15" s="846">
        <f t="shared" si="5"/>
        <v>0</v>
      </c>
    </row>
    <row r="16" spans="1:28" ht="20.100000000000001" customHeight="1" x14ac:dyDescent="0.2">
      <c r="A16" s="845"/>
      <c r="B16" s="845"/>
      <c r="C16" s="845"/>
      <c r="D16" s="845"/>
      <c r="E16" s="845"/>
      <c r="F16" s="845"/>
      <c r="G16" s="845"/>
      <c r="H16" s="845"/>
      <c r="I16" s="845"/>
      <c r="J16" s="845"/>
      <c r="K16" s="845"/>
      <c r="L16" s="845"/>
      <c r="M16" s="845"/>
      <c r="N16" s="845"/>
      <c r="O16" s="845"/>
      <c r="P16" s="845"/>
      <c r="Q16" s="845"/>
      <c r="R16" s="845"/>
      <c r="S16" s="845"/>
      <c r="T16" s="845"/>
      <c r="U16" s="845"/>
      <c r="V16" s="845"/>
      <c r="W16" s="845"/>
      <c r="X16" s="845"/>
      <c r="Y16" s="845"/>
      <c r="Z16" s="845"/>
      <c r="AA16" s="845"/>
    </row>
    <row r="17" spans="1:23" s="842" customFormat="1" ht="20.100000000000001" customHeight="1" x14ac:dyDescent="0.2">
      <c r="A17" s="1182" t="s">
        <v>1485</v>
      </c>
      <c r="B17" s="1182"/>
      <c r="C17" s="1182"/>
      <c r="D17" s="1182"/>
      <c r="E17" s="844"/>
      <c r="F17" s="844"/>
      <c r="G17" s="844"/>
      <c r="H17" s="844"/>
      <c r="I17" s="844"/>
      <c r="J17" s="844"/>
      <c r="K17" s="844"/>
      <c r="L17" s="844"/>
      <c r="M17" s="844"/>
      <c r="N17" s="844"/>
      <c r="O17" s="844"/>
      <c r="P17" s="844"/>
      <c r="Q17" s="844"/>
      <c r="R17" s="844"/>
      <c r="S17" s="844"/>
      <c r="T17" s="843"/>
      <c r="U17" s="841" t="s">
        <v>1484</v>
      </c>
      <c r="V17" s="841"/>
      <c r="W17" s="843"/>
    </row>
    <row r="18" spans="1:23" ht="20.100000000000001" customHeight="1" x14ac:dyDescent="0.2">
      <c r="T18" s="842"/>
      <c r="U18" s="841"/>
      <c r="V18" s="841"/>
    </row>
    <row r="19" spans="1:23" ht="30" customHeight="1" x14ac:dyDescent="0.2">
      <c r="A19" s="1176" t="s">
        <v>1483</v>
      </c>
      <c r="B19" s="1177"/>
      <c r="C19" s="1177"/>
      <c r="D19" s="1178"/>
      <c r="E19" s="1194" t="s">
        <v>1156</v>
      </c>
      <c r="F19" s="1195"/>
      <c r="G19" s="1195"/>
      <c r="H19" s="1195"/>
      <c r="I19" s="1195"/>
      <c r="J19" s="1196"/>
      <c r="K19" s="1194" t="s">
        <v>1160</v>
      </c>
      <c r="L19" s="1195"/>
      <c r="M19" s="1195"/>
      <c r="N19" s="1195"/>
      <c r="O19" s="1195"/>
      <c r="P19" s="1196"/>
      <c r="Q19" s="1174" t="s">
        <v>23</v>
      </c>
      <c r="R19" s="1174"/>
      <c r="S19" s="1174"/>
      <c r="T19" s="1174"/>
      <c r="U19" s="1174"/>
      <c r="V19" s="1174"/>
      <c r="W19" s="840"/>
    </row>
    <row r="20" spans="1:23" ht="24" customHeight="1" x14ac:dyDescent="0.2">
      <c r="A20" s="1179"/>
      <c r="B20" s="1180"/>
      <c r="C20" s="1180"/>
      <c r="D20" s="1181"/>
      <c r="E20" s="839">
        <v>2011</v>
      </c>
      <c r="F20" s="839">
        <v>2012</v>
      </c>
      <c r="G20" s="839">
        <v>2013</v>
      </c>
      <c r="H20" s="839">
        <v>2014</v>
      </c>
      <c r="I20" s="839">
        <v>2015</v>
      </c>
      <c r="J20" s="838">
        <v>2016</v>
      </c>
      <c r="K20" s="839">
        <v>2011</v>
      </c>
      <c r="L20" s="839">
        <v>2012</v>
      </c>
      <c r="M20" s="839">
        <v>2013</v>
      </c>
      <c r="N20" s="839">
        <v>2014</v>
      </c>
      <c r="O20" s="839">
        <v>2015</v>
      </c>
      <c r="P20" s="838">
        <v>2016</v>
      </c>
      <c r="Q20" s="839">
        <v>2011</v>
      </c>
      <c r="R20" s="839">
        <v>2012</v>
      </c>
      <c r="S20" s="839">
        <v>2013</v>
      </c>
      <c r="T20" s="839">
        <v>2014</v>
      </c>
      <c r="U20" s="839">
        <v>2015</v>
      </c>
      <c r="V20" s="838">
        <v>2016</v>
      </c>
    </row>
    <row r="21" spans="1:23" ht="20.100000000000001" customHeight="1" x14ac:dyDescent="0.2">
      <c r="A21" s="1166" t="s">
        <v>1125</v>
      </c>
      <c r="B21" s="1188" t="s">
        <v>1482</v>
      </c>
      <c r="C21" s="1189"/>
      <c r="D21" s="1190"/>
      <c r="E21" s="826">
        <v>10</v>
      </c>
      <c r="F21" s="826">
        <v>8</v>
      </c>
      <c r="G21" s="826">
        <v>3</v>
      </c>
      <c r="H21" s="826">
        <v>3</v>
      </c>
      <c r="I21" s="826">
        <f>'[5]HBÚ 38-39'!I21</f>
        <v>3</v>
      </c>
      <c r="J21" s="826">
        <v>3</v>
      </c>
      <c r="K21" s="826">
        <v>0</v>
      </c>
      <c r="L21" s="826">
        <v>0</v>
      </c>
      <c r="M21" s="826">
        <v>0</v>
      </c>
      <c r="N21" s="826">
        <v>0</v>
      </c>
      <c r="O21" s="826">
        <f>'[2]HBÚ 38-39'!N21</f>
        <v>0</v>
      </c>
      <c r="P21" s="826">
        <v>0</v>
      </c>
      <c r="Q21" s="837">
        <f t="shared" ref="Q21:V26" si="6">E21+K21</f>
        <v>10</v>
      </c>
      <c r="R21" s="837">
        <f t="shared" si="6"/>
        <v>8</v>
      </c>
      <c r="S21" s="837">
        <f t="shared" si="6"/>
        <v>3</v>
      </c>
      <c r="T21" s="837">
        <f t="shared" si="6"/>
        <v>3</v>
      </c>
      <c r="U21" s="837">
        <f t="shared" si="6"/>
        <v>3</v>
      </c>
      <c r="V21" s="837">
        <f t="shared" si="6"/>
        <v>3</v>
      </c>
    </row>
    <row r="22" spans="1:23" ht="20.100000000000001" customHeight="1" x14ac:dyDescent="0.2">
      <c r="A22" s="1166"/>
      <c r="B22" s="1188" t="s">
        <v>1481</v>
      </c>
      <c r="C22" s="1189"/>
      <c r="D22" s="1190"/>
      <c r="E22" s="826">
        <v>12</v>
      </c>
      <c r="F22" s="826">
        <v>11</v>
      </c>
      <c r="G22" s="826">
        <v>10</v>
      </c>
      <c r="H22" s="826">
        <v>9</v>
      </c>
      <c r="I22" s="826">
        <f>'[5]HBÚ 38-39'!I22</f>
        <v>11</v>
      </c>
      <c r="J22" s="826">
        <v>10</v>
      </c>
      <c r="K22" s="826">
        <v>0</v>
      </c>
      <c r="L22" s="826">
        <v>0</v>
      </c>
      <c r="M22" s="826">
        <v>0</v>
      </c>
      <c r="N22" s="826">
        <v>0</v>
      </c>
      <c r="O22" s="826">
        <f>'[2]HBÚ 38-39'!N22</f>
        <v>0</v>
      </c>
      <c r="P22" s="826">
        <v>0</v>
      </c>
      <c r="Q22" s="837">
        <f t="shared" si="6"/>
        <v>12</v>
      </c>
      <c r="R22" s="837">
        <f t="shared" si="6"/>
        <v>11</v>
      </c>
      <c r="S22" s="837">
        <f t="shared" si="6"/>
        <v>10</v>
      </c>
      <c r="T22" s="837">
        <f t="shared" si="6"/>
        <v>9</v>
      </c>
      <c r="U22" s="837">
        <f t="shared" si="6"/>
        <v>11</v>
      </c>
      <c r="V22" s="837">
        <f t="shared" si="6"/>
        <v>10</v>
      </c>
    </row>
    <row r="23" spans="1:23" ht="20.100000000000001" customHeight="1" x14ac:dyDescent="0.2">
      <c r="A23" s="1166"/>
      <c r="B23" s="1188" t="s">
        <v>1480</v>
      </c>
      <c r="C23" s="1189"/>
      <c r="D23" s="1190"/>
      <c r="E23" s="826">
        <v>7</v>
      </c>
      <c r="F23" s="826">
        <v>6</v>
      </c>
      <c r="G23" s="826">
        <v>7</v>
      </c>
      <c r="H23" s="826">
        <v>7</v>
      </c>
      <c r="I23" s="826">
        <f>'[5]HBÚ 38-39'!I23</f>
        <v>6</v>
      </c>
      <c r="J23" s="826">
        <v>6</v>
      </c>
      <c r="K23" s="826">
        <v>0</v>
      </c>
      <c r="L23" s="826">
        <v>0</v>
      </c>
      <c r="M23" s="826">
        <v>0</v>
      </c>
      <c r="N23" s="826">
        <v>0</v>
      </c>
      <c r="O23" s="826">
        <f>'[2]HBÚ 38-39'!N23</f>
        <v>0</v>
      </c>
      <c r="P23" s="826">
        <v>0</v>
      </c>
      <c r="Q23" s="837">
        <f t="shared" si="6"/>
        <v>7</v>
      </c>
      <c r="R23" s="837">
        <f t="shared" si="6"/>
        <v>6</v>
      </c>
      <c r="S23" s="837">
        <f t="shared" si="6"/>
        <v>7</v>
      </c>
      <c r="T23" s="837">
        <f t="shared" si="6"/>
        <v>7</v>
      </c>
      <c r="U23" s="837">
        <f t="shared" si="6"/>
        <v>6</v>
      </c>
      <c r="V23" s="837">
        <f t="shared" si="6"/>
        <v>6</v>
      </c>
    </row>
    <row r="24" spans="1:23" ht="28.5" customHeight="1" x14ac:dyDescent="0.2">
      <c r="A24" s="1166"/>
      <c r="B24" s="1188" t="s">
        <v>1479</v>
      </c>
      <c r="C24" s="1189"/>
      <c r="D24" s="1190"/>
      <c r="E24" s="826">
        <v>6</v>
      </c>
      <c r="F24" s="826">
        <v>9</v>
      </c>
      <c r="G24" s="826">
        <v>8</v>
      </c>
      <c r="H24" s="826">
        <v>8</v>
      </c>
      <c r="I24" s="826">
        <f>'[5]HBÚ 38-39'!I24</f>
        <v>8</v>
      </c>
      <c r="J24" s="826">
        <v>8</v>
      </c>
      <c r="K24" s="826">
        <v>0</v>
      </c>
      <c r="L24" s="826">
        <v>0</v>
      </c>
      <c r="M24" s="826">
        <v>0</v>
      </c>
      <c r="N24" s="826">
        <v>0</v>
      </c>
      <c r="O24" s="826">
        <f>'[2]HBÚ 38-39'!N24</f>
        <v>0</v>
      </c>
      <c r="P24" s="826">
        <v>0</v>
      </c>
      <c r="Q24" s="837">
        <f t="shared" si="6"/>
        <v>6</v>
      </c>
      <c r="R24" s="837">
        <f t="shared" si="6"/>
        <v>9</v>
      </c>
      <c r="S24" s="837">
        <f t="shared" si="6"/>
        <v>8</v>
      </c>
      <c r="T24" s="837">
        <f t="shared" si="6"/>
        <v>8</v>
      </c>
      <c r="U24" s="837">
        <f t="shared" si="6"/>
        <v>8</v>
      </c>
      <c r="V24" s="837">
        <f t="shared" si="6"/>
        <v>8</v>
      </c>
    </row>
    <row r="25" spans="1:23" ht="32.25" customHeight="1" x14ac:dyDescent="0.2">
      <c r="A25" s="1166"/>
      <c r="B25" s="1188" t="s">
        <v>1478</v>
      </c>
      <c r="C25" s="1189"/>
      <c r="D25" s="1190"/>
      <c r="E25" s="826">
        <v>0</v>
      </c>
      <c r="F25" s="826">
        <v>0</v>
      </c>
      <c r="G25" s="826">
        <v>0</v>
      </c>
      <c r="H25" s="826">
        <v>0</v>
      </c>
      <c r="I25" s="826">
        <f>'[5]HBÚ 38-39'!I25</f>
        <v>0</v>
      </c>
      <c r="J25" s="826">
        <v>0</v>
      </c>
      <c r="K25" s="826">
        <v>4</v>
      </c>
      <c r="L25" s="826">
        <v>6</v>
      </c>
      <c r="M25" s="826">
        <v>3</v>
      </c>
      <c r="N25" s="826">
        <v>1</v>
      </c>
      <c r="O25" s="826">
        <f>'[2]HBÚ 38-39'!N25</f>
        <v>2</v>
      </c>
      <c r="P25" s="826"/>
      <c r="Q25" s="837">
        <f t="shared" si="6"/>
        <v>4</v>
      </c>
      <c r="R25" s="837">
        <f t="shared" si="6"/>
        <v>6</v>
      </c>
      <c r="S25" s="837">
        <f t="shared" si="6"/>
        <v>3</v>
      </c>
      <c r="T25" s="837">
        <f t="shared" si="6"/>
        <v>1</v>
      </c>
      <c r="U25" s="837">
        <f t="shared" si="6"/>
        <v>2</v>
      </c>
      <c r="V25" s="837">
        <f t="shared" si="6"/>
        <v>0</v>
      </c>
    </row>
    <row r="26" spans="1:23" ht="20.100000000000001" customHeight="1" x14ac:dyDescent="0.2">
      <c r="A26" s="1187"/>
      <c r="B26" s="1191" t="s">
        <v>1477</v>
      </c>
      <c r="C26" s="1192"/>
      <c r="D26" s="1193"/>
      <c r="E26" s="826">
        <v>3</v>
      </c>
      <c r="F26" s="826">
        <v>3</v>
      </c>
      <c r="G26" s="826">
        <v>3</v>
      </c>
      <c r="H26" s="826">
        <v>3</v>
      </c>
      <c r="I26" s="826">
        <f>'[5]HBÚ 38-39'!I26</f>
        <v>4</v>
      </c>
      <c r="J26" s="826">
        <v>4</v>
      </c>
      <c r="K26" s="826">
        <v>0</v>
      </c>
      <c r="L26" s="826">
        <v>0</v>
      </c>
      <c r="M26" s="826">
        <v>0</v>
      </c>
      <c r="N26" s="826">
        <v>1</v>
      </c>
      <c r="O26" s="826">
        <f>'[2]HBÚ 38-39'!N26</f>
        <v>0</v>
      </c>
      <c r="P26" s="826">
        <v>3</v>
      </c>
      <c r="Q26" s="837">
        <f t="shared" si="6"/>
        <v>3</v>
      </c>
      <c r="R26" s="837">
        <f t="shared" si="6"/>
        <v>3</v>
      </c>
      <c r="S26" s="837">
        <f t="shared" si="6"/>
        <v>3</v>
      </c>
      <c r="T26" s="837">
        <f t="shared" si="6"/>
        <v>4</v>
      </c>
      <c r="U26" s="837">
        <f t="shared" si="6"/>
        <v>4</v>
      </c>
      <c r="V26" s="837">
        <f t="shared" si="6"/>
        <v>7</v>
      </c>
    </row>
    <row r="27" spans="1:23" ht="20.100000000000001" customHeight="1" x14ac:dyDescent="0.2">
      <c r="A27" s="1183" t="s">
        <v>1476</v>
      </c>
      <c r="B27" s="1184"/>
      <c r="C27" s="1184"/>
      <c r="D27" s="1185"/>
      <c r="E27" s="836">
        <f t="shared" ref="E27:V27" si="7">SUM(E21:E26)</f>
        <v>38</v>
      </c>
      <c r="F27" s="836">
        <f t="shared" si="7"/>
        <v>37</v>
      </c>
      <c r="G27" s="836">
        <f t="shared" si="7"/>
        <v>31</v>
      </c>
      <c r="H27" s="836">
        <f t="shared" si="7"/>
        <v>30</v>
      </c>
      <c r="I27" s="836">
        <f t="shared" si="7"/>
        <v>32</v>
      </c>
      <c r="J27" s="836">
        <f t="shared" si="7"/>
        <v>31</v>
      </c>
      <c r="K27" s="836">
        <f t="shared" si="7"/>
        <v>4</v>
      </c>
      <c r="L27" s="836">
        <f t="shared" si="7"/>
        <v>6</v>
      </c>
      <c r="M27" s="836">
        <f t="shared" si="7"/>
        <v>3</v>
      </c>
      <c r="N27" s="836">
        <f t="shared" si="7"/>
        <v>2</v>
      </c>
      <c r="O27" s="836">
        <f t="shared" si="7"/>
        <v>2</v>
      </c>
      <c r="P27" s="836">
        <f t="shared" si="7"/>
        <v>3</v>
      </c>
      <c r="Q27" s="836">
        <f t="shared" si="7"/>
        <v>42</v>
      </c>
      <c r="R27" s="836">
        <f t="shared" si="7"/>
        <v>43</v>
      </c>
      <c r="S27" s="836">
        <f t="shared" si="7"/>
        <v>34</v>
      </c>
      <c r="T27" s="836">
        <f t="shared" si="7"/>
        <v>32</v>
      </c>
      <c r="U27" s="836">
        <f t="shared" si="7"/>
        <v>34</v>
      </c>
      <c r="V27" s="836">
        <f t="shared" si="7"/>
        <v>34</v>
      </c>
    </row>
  </sheetData>
  <sheetProtection selectLockedCells="1"/>
  <mergeCells count="32">
    <mergeCell ref="Q19:V19"/>
    <mergeCell ref="W3:AB4"/>
    <mergeCell ref="A17:D17"/>
    <mergeCell ref="A27:D27"/>
    <mergeCell ref="A19:D20"/>
    <mergeCell ref="A15:D15"/>
    <mergeCell ref="A21:A26"/>
    <mergeCell ref="B21:D21"/>
    <mergeCell ref="B22:D22"/>
    <mergeCell ref="B23:D23"/>
    <mergeCell ref="B24:D24"/>
    <mergeCell ref="B25:D25"/>
    <mergeCell ref="B26:D26"/>
    <mergeCell ref="E19:J19"/>
    <mergeCell ref="K19:P19"/>
    <mergeCell ref="A6:D6"/>
    <mergeCell ref="C9:D9"/>
    <mergeCell ref="A1:X1"/>
    <mergeCell ref="A3:D5"/>
    <mergeCell ref="E3:J4"/>
    <mergeCell ref="K3:P4"/>
    <mergeCell ref="Q3:V4"/>
    <mergeCell ref="A7:A14"/>
    <mergeCell ref="B7:B9"/>
    <mergeCell ref="C7:C8"/>
    <mergeCell ref="B10:B11"/>
    <mergeCell ref="C10:D10"/>
    <mergeCell ref="C11:D11"/>
    <mergeCell ref="B12:B14"/>
    <mergeCell ref="C12:D12"/>
    <mergeCell ref="C13:D13"/>
    <mergeCell ref="C14:D14"/>
  </mergeCells>
  <conditionalFormatting sqref="E6:Z15">
    <cfRule type="cellIs" dxfId="49" priority="2" stopIfTrue="1" operator="equal">
      <formula>0</formula>
    </cfRule>
  </conditionalFormatting>
  <conditionalFormatting sqref="AA6:AB15">
    <cfRule type="cellIs" dxfId="48" priority="1" operator="equal">
      <formula>0</formula>
    </cfRule>
  </conditionalFormatting>
  <printOptions horizontalCentered="1" verticalCentered="1"/>
  <pageMargins left="0.78740157480314965" right="0.9055118110236221" top="0.51181102362204722" bottom="0.51181102362204722" header="0.51181102362204722" footer="0.51181102362204722"/>
  <pageSetup paperSize="9" scale="83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I22"/>
  <sheetViews>
    <sheetView showGridLines="0" zoomScaleNormal="100" zoomScaleSheetLayoutView="100" workbookViewId="0">
      <selection activeCell="F15" sqref="F15"/>
    </sheetView>
  </sheetViews>
  <sheetFormatPr defaultRowHeight="20.100000000000001" customHeight="1" x14ac:dyDescent="0.2"/>
  <cols>
    <col min="1" max="1" width="12.28515625" style="823" customWidth="1"/>
    <col min="2" max="2" width="8.85546875" style="823" bestFit="1" customWidth="1"/>
    <col min="3" max="3" width="23" style="823" customWidth="1"/>
    <col min="4" max="7" width="18.7109375" style="823" customWidth="1"/>
    <col min="8" max="8" width="6.7109375" style="823" customWidth="1"/>
    <col min="9" max="9" width="13.85546875" style="823" customWidth="1"/>
    <col min="10" max="10" width="13.7109375" style="823" customWidth="1"/>
    <col min="11" max="16384" width="9.140625" style="823"/>
  </cols>
  <sheetData>
    <row r="1" spans="1:8" s="834" customFormat="1" ht="20.100000000000001" customHeight="1" x14ac:dyDescent="0.2">
      <c r="A1" s="1164" t="s">
        <v>1475</v>
      </c>
      <c r="B1" s="1164"/>
      <c r="C1" s="1164"/>
      <c r="D1" s="1164"/>
      <c r="E1" s="1164"/>
      <c r="F1" s="824"/>
      <c r="G1" s="824"/>
      <c r="H1" s="833" t="s">
        <v>1474</v>
      </c>
    </row>
    <row r="2" spans="1:8" ht="20.100000000000001" customHeight="1" x14ac:dyDescent="0.2">
      <c r="H2" s="833"/>
    </row>
    <row r="3" spans="1:8" ht="20.100000000000001" customHeight="1" x14ac:dyDescent="0.2">
      <c r="A3" s="1198" t="s">
        <v>1473</v>
      </c>
      <c r="B3" s="1198"/>
      <c r="C3" s="1198"/>
      <c r="D3" s="1174" t="s">
        <v>1472</v>
      </c>
      <c r="E3" s="1174"/>
      <c r="F3" s="1174"/>
      <c r="G3" s="1174"/>
      <c r="H3" s="1174" t="s">
        <v>23</v>
      </c>
    </row>
    <row r="4" spans="1:8" ht="20.100000000000001" customHeight="1" x14ac:dyDescent="0.2">
      <c r="A4" s="1198"/>
      <c r="B4" s="1198"/>
      <c r="C4" s="1198"/>
      <c r="D4" s="832" t="s">
        <v>1471</v>
      </c>
      <c r="E4" s="1199" t="s">
        <v>1470</v>
      </c>
      <c r="F4" s="1199"/>
      <c r="G4" s="832" t="s">
        <v>1469</v>
      </c>
      <c r="H4" s="1174"/>
    </row>
    <row r="5" spans="1:8" ht="20.100000000000001" customHeight="1" x14ac:dyDescent="0.2">
      <c r="A5" s="1198"/>
      <c r="B5" s="1198"/>
      <c r="C5" s="1198"/>
      <c r="D5" s="831" t="s">
        <v>1468</v>
      </c>
      <c r="E5" s="831" t="s">
        <v>1467</v>
      </c>
      <c r="F5" s="831" t="s">
        <v>1466</v>
      </c>
      <c r="G5" s="831" t="s">
        <v>49</v>
      </c>
      <c r="H5" s="1174"/>
    </row>
    <row r="6" spans="1:8" ht="20.100000000000001" customHeight="1" x14ac:dyDescent="0.2">
      <c r="A6" s="1167" t="s">
        <v>1465</v>
      </c>
      <c r="B6" s="1167" t="s">
        <v>1464</v>
      </c>
      <c r="C6" s="830" t="s">
        <v>1463</v>
      </c>
      <c r="D6" s="826">
        <f>'[2]HBÚ 37'!D6</f>
        <v>0</v>
      </c>
      <c r="E6" s="714">
        <v>4</v>
      </c>
      <c r="F6" s="714">
        <v>2</v>
      </c>
      <c r="G6" s="829">
        <f>'[1]HBÚ 37'!G6</f>
        <v>0</v>
      </c>
      <c r="H6" s="828">
        <f t="shared" ref="H6:H17" si="0">SUM(D6:G6)</f>
        <v>6</v>
      </c>
    </row>
    <row r="7" spans="1:8" ht="20.100000000000001" customHeight="1" x14ac:dyDescent="0.2">
      <c r="A7" s="1167"/>
      <c r="B7" s="1167"/>
      <c r="C7" s="830" t="s">
        <v>1455</v>
      </c>
      <c r="D7" s="826">
        <f>'[2]HBÚ 37'!D7</f>
        <v>0</v>
      </c>
      <c r="E7" s="714"/>
      <c r="F7" s="714"/>
      <c r="G7" s="829">
        <f>'[1]HBÚ 37'!G7</f>
        <v>0</v>
      </c>
      <c r="H7" s="828">
        <f t="shared" si="0"/>
        <v>0</v>
      </c>
    </row>
    <row r="8" spans="1:8" ht="20.100000000000001" customHeight="1" x14ac:dyDescent="0.2">
      <c r="A8" s="1167"/>
      <c r="B8" s="1167"/>
      <c r="C8" s="830" t="s">
        <v>1462</v>
      </c>
      <c r="D8" s="826">
        <f>'[2]HBÚ 37'!D8</f>
        <v>0</v>
      </c>
      <c r="E8" s="714"/>
      <c r="F8" s="714"/>
      <c r="G8" s="829">
        <f>'[1]HBÚ 37'!G8</f>
        <v>0</v>
      </c>
      <c r="H8" s="828">
        <f t="shared" si="0"/>
        <v>0</v>
      </c>
    </row>
    <row r="9" spans="1:8" ht="20.100000000000001" customHeight="1" x14ac:dyDescent="0.2">
      <c r="A9" s="1167"/>
      <c r="B9" s="1167"/>
      <c r="C9" s="830" t="s">
        <v>1461</v>
      </c>
      <c r="D9" s="826">
        <f>'[2]HBÚ 37'!D9</f>
        <v>0</v>
      </c>
      <c r="E9" s="714"/>
      <c r="F9" s="714"/>
      <c r="G9" s="829">
        <f>'[1]HBÚ 37'!G9</f>
        <v>0</v>
      </c>
      <c r="H9" s="828">
        <f t="shared" si="0"/>
        <v>0</v>
      </c>
    </row>
    <row r="10" spans="1:8" ht="20.100000000000001" customHeight="1" x14ac:dyDescent="0.2">
      <c r="A10" s="1167"/>
      <c r="B10" s="1167" t="s">
        <v>1460</v>
      </c>
      <c r="C10" s="830" t="s">
        <v>1459</v>
      </c>
      <c r="D10" s="826">
        <f>'[2]HBÚ 37'!D10</f>
        <v>0</v>
      </c>
      <c r="E10" s="714">
        <v>28</v>
      </c>
      <c r="F10" s="714">
        <v>5</v>
      </c>
      <c r="G10" s="829">
        <f>'[1]HBÚ 37'!G10</f>
        <v>0</v>
      </c>
      <c r="H10" s="828">
        <f t="shared" si="0"/>
        <v>33</v>
      </c>
    </row>
    <row r="11" spans="1:8" ht="20.100000000000001" customHeight="1" x14ac:dyDescent="0.2">
      <c r="A11" s="1167"/>
      <c r="B11" s="1167"/>
      <c r="C11" s="830" t="s">
        <v>1458</v>
      </c>
      <c r="D11" s="826">
        <f>'[2]HBÚ 37'!D11</f>
        <v>0</v>
      </c>
      <c r="E11" s="714">
        <f>'[7]HBÚ 37'!E11</f>
        <v>0</v>
      </c>
      <c r="F11" s="714">
        <f>'[7]HBÚ 37'!F11</f>
        <v>0</v>
      </c>
      <c r="G11" s="829">
        <f>'[1]HBÚ 37'!G11</f>
        <v>0</v>
      </c>
      <c r="H11" s="828">
        <f t="shared" si="0"/>
        <v>0</v>
      </c>
    </row>
    <row r="12" spans="1:8" ht="20.100000000000001" customHeight="1" x14ac:dyDescent="0.2">
      <c r="A12" s="1167"/>
      <c r="B12" s="1167"/>
      <c r="C12" s="830" t="s">
        <v>1457</v>
      </c>
      <c r="D12" s="826">
        <f>'[2]HBÚ 37'!D12</f>
        <v>0</v>
      </c>
      <c r="E12" s="714">
        <f>'[4]HBÚ 37'!E12</f>
        <v>0</v>
      </c>
      <c r="F12" s="714">
        <f>'[4]HBÚ 37'!F12</f>
        <v>0</v>
      </c>
      <c r="G12" s="829">
        <f>'[1]HBÚ 37'!G12</f>
        <v>0</v>
      </c>
      <c r="H12" s="828">
        <f t="shared" si="0"/>
        <v>0</v>
      </c>
    </row>
    <row r="13" spans="1:8" ht="20.100000000000001" customHeight="1" x14ac:dyDescent="0.2">
      <c r="A13" s="1167"/>
      <c r="B13" s="1167"/>
      <c r="C13" s="830" t="s">
        <v>1456</v>
      </c>
      <c r="D13" s="826">
        <f>'[2]HBÚ 37'!D13</f>
        <v>0</v>
      </c>
      <c r="E13" s="714">
        <f>'[4]HBÚ 37'!E13</f>
        <v>0</v>
      </c>
      <c r="F13" s="714">
        <f>'[4]HBÚ 37'!F13</f>
        <v>0</v>
      </c>
      <c r="G13" s="829">
        <f>'[1]HBÚ 37'!G13</f>
        <v>0</v>
      </c>
      <c r="H13" s="828">
        <f t="shared" si="0"/>
        <v>0</v>
      </c>
    </row>
    <row r="14" spans="1:8" ht="20.100000000000001" customHeight="1" x14ac:dyDescent="0.2">
      <c r="A14" s="1167"/>
      <c r="B14" s="1167"/>
      <c r="C14" s="830" t="s">
        <v>1455</v>
      </c>
      <c r="D14" s="826">
        <f>'[2]HBÚ 37'!D14</f>
        <v>0</v>
      </c>
      <c r="E14" s="714">
        <f>'[4]HBÚ 37'!E14</f>
        <v>0</v>
      </c>
      <c r="F14" s="714">
        <f>'[4]HBÚ 37'!F14</f>
        <v>0</v>
      </c>
      <c r="G14" s="829">
        <f>'[1]HBÚ 37'!G14</f>
        <v>0</v>
      </c>
      <c r="H14" s="828">
        <f t="shared" si="0"/>
        <v>0</v>
      </c>
    </row>
    <row r="15" spans="1:8" ht="20.100000000000001" customHeight="1" x14ac:dyDescent="0.2">
      <c r="A15" s="1167"/>
      <c r="B15" s="1167"/>
      <c r="C15" s="830" t="s">
        <v>1454</v>
      </c>
      <c r="D15" s="826">
        <f>'[2]HBÚ 37'!D15</f>
        <v>0</v>
      </c>
      <c r="E15" s="714">
        <f>'[4]HBÚ 37'!E15</f>
        <v>0</v>
      </c>
      <c r="F15" s="714">
        <f>'[4]HBÚ 37'!F15</f>
        <v>0</v>
      </c>
      <c r="G15" s="829">
        <f>'[1]HBÚ 37'!G15</f>
        <v>0</v>
      </c>
      <c r="H15" s="828">
        <f t="shared" si="0"/>
        <v>0</v>
      </c>
    </row>
    <row r="16" spans="1:8" ht="20.100000000000001" customHeight="1" x14ac:dyDescent="0.2">
      <c r="A16" s="1167"/>
      <c r="B16" s="1167"/>
      <c r="C16" s="830" t="s">
        <v>1453</v>
      </c>
      <c r="D16" s="826">
        <f>'[2]HBÚ 37'!D16</f>
        <v>0</v>
      </c>
      <c r="E16" s="714">
        <f>'[4]HBÚ 37'!E16</f>
        <v>0</v>
      </c>
      <c r="F16" s="714">
        <f>'[4]HBÚ 37'!F16</f>
        <v>0</v>
      </c>
      <c r="G16" s="829">
        <f>'[1]HBÚ 37'!G16</f>
        <v>0</v>
      </c>
      <c r="H16" s="828">
        <f t="shared" si="0"/>
        <v>0</v>
      </c>
    </row>
    <row r="17" spans="1:9" ht="20.100000000000001" customHeight="1" x14ac:dyDescent="0.2">
      <c r="A17" s="1167"/>
      <c r="B17" s="1167"/>
      <c r="C17" s="830" t="s">
        <v>1452</v>
      </c>
      <c r="D17" s="826">
        <f>'[2]HBÚ 37'!D17</f>
        <v>0</v>
      </c>
      <c r="E17" s="714">
        <f>'[4]HBÚ 37'!E17</f>
        <v>0</v>
      </c>
      <c r="F17" s="714">
        <f>'[4]HBÚ 37'!F17</f>
        <v>0</v>
      </c>
      <c r="G17" s="829">
        <f>'[1]HBÚ 37'!G17</f>
        <v>0</v>
      </c>
      <c r="H17" s="828">
        <f t="shared" si="0"/>
        <v>0</v>
      </c>
    </row>
    <row r="18" spans="1:9" ht="20.100000000000001" customHeight="1" x14ac:dyDescent="0.2">
      <c r="A18" s="1197" t="s">
        <v>23</v>
      </c>
      <c r="B18" s="1197"/>
      <c r="C18" s="1197"/>
      <c r="D18" s="826">
        <f>SUM(D6:D17)</f>
        <v>0</v>
      </c>
      <c r="E18" s="827">
        <f>SUM(E6:E17)</f>
        <v>32</v>
      </c>
      <c r="F18" s="827">
        <f>SUM(F6:F17)</f>
        <v>7</v>
      </c>
      <c r="G18" s="826">
        <f>SUM(G6:G17)</f>
        <v>0</v>
      </c>
      <c r="H18" s="825">
        <f>SUM(H6:H17)</f>
        <v>39</v>
      </c>
    </row>
    <row r="19" spans="1:9" ht="20.100000000000001" customHeight="1" x14ac:dyDescent="0.2">
      <c r="A19" s="824"/>
      <c r="B19" s="824"/>
      <c r="C19" s="824"/>
      <c r="D19" s="824"/>
      <c r="E19" s="824"/>
      <c r="F19" s="824"/>
      <c r="G19" s="824"/>
    </row>
    <row r="22" spans="1:9" ht="20.100000000000001" customHeight="1" x14ac:dyDescent="0.2">
      <c r="I22" s="824"/>
    </row>
  </sheetData>
  <sheetProtection selectLockedCells="1"/>
  <mergeCells count="9">
    <mergeCell ref="H3:H5"/>
    <mergeCell ref="A1:E1"/>
    <mergeCell ref="A18:C18"/>
    <mergeCell ref="D3:G3"/>
    <mergeCell ref="A3:C5"/>
    <mergeCell ref="E4:F4"/>
    <mergeCell ref="A6:A17"/>
    <mergeCell ref="B6:B9"/>
    <mergeCell ref="B10:B17"/>
  </mergeCells>
  <conditionalFormatting sqref="D18 G18 D12:H17 D6:D11 G6:H11">
    <cfRule type="cellIs" dxfId="47" priority="2" stopIfTrue="1" operator="equal">
      <formula>0</formula>
    </cfRule>
  </conditionalFormatting>
  <conditionalFormatting sqref="E6:F11">
    <cfRule type="cellIs" dxfId="46" priority="1" stopIfTrue="1" operator="equal">
      <formula>0</formula>
    </cfRule>
  </conditionalFormatting>
  <printOptions horizontalCentered="1" verticalCentered="1"/>
  <pageMargins left="0.78740157480314965" right="0.78740157480314965" top="0.52" bottom="0.52" header="0.51181102362204722" footer="0.51181102362204722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F18"/>
  <sheetViews>
    <sheetView showGridLines="0" zoomScaleNormal="100" zoomScaleSheetLayoutView="100" workbookViewId="0">
      <selection activeCell="A2" sqref="A2:F18"/>
    </sheetView>
  </sheetViews>
  <sheetFormatPr defaultRowHeight="12.75" x14ac:dyDescent="0.2"/>
  <cols>
    <col min="1" max="1" width="4.7109375" style="804" customWidth="1"/>
    <col min="2" max="2" width="22.42578125" style="804" customWidth="1"/>
    <col min="3" max="3" width="30.140625" style="804" customWidth="1"/>
    <col min="4" max="4" width="13.85546875" style="804" customWidth="1"/>
    <col min="5" max="5" width="26.28515625" style="804" customWidth="1"/>
    <col min="6" max="6" width="24.28515625" style="804" customWidth="1"/>
    <col min="7" max="16384" width="9.140625" style="804"/>
  </cols>
  <sheetData>
    <row r="1" spans="1:6" x14ac:dyDescent="0.2">
      <c r="A1" s="804" t="s">
        <v>875</v>
      </c>
      <c r="D1" s="1200" t="s">
        <v>1451</v>
      </c>
      <c r="E1" s="1200"/>
      <c r="F1" s="1200"/>
    </row>
    <row r="2" spans="1:6" x14ac:dyDescent="0.2">
      <c r="A2" s="1201" t="s">
        <v>1450</v>
      </c>
      <c r="B2" s="1202"/>
      <c r="C2" s="1202"/>
      <c r="D2" s="1202"/>
      <c r="E2" s="1202"/>
      <c r="F2" s="1202"/>
    </row>
    <row r="4" spans="1:6" ht="19.899999999999999" customHeight="1" thickBot="1" x14ac:dyDescent="0.25">
      <c r="A4" s="816" t="s">
        <v>1449</v>
      </c>
      <c r="B4" s="816"/>
      <c r="C4" s="816"/>
      <c r="D4" s="822"/>
      <c r="E4" s="822"/>
      <c r="F4" s="822"/>
    </row>
    <row r="5" spans="1:6" ht="18.600000000000001" customHeight="1" thickBot="1" x14ac:dyDescent="0.25">
      <c r="A5" s="815" t="s">
        <v>1437</v>
      </c>
      <c r="B5" s="814" t="s">
        <v>1436</v>
      </c>
      <c r="C5" s="813" t="s">
        <v>1435</v>
      </c>
      <c r="D5" s="813" t="s">
        <v>1434</v>
      </c>
      <c r="E5" s="813" t="s">
        <v>1448</v>
      </c>
      <c r="F5" s="812" t="s">
        <v>1432</v>
      </c>
    </row>
    <row r="6" spans="1:6" ht="18.600000000000001" customHeight="1" thickBot="1" x14ac:dyDescent="0.25">
      <c r="A6" s="815" t="s">
        <v>1437</v>
      </c>
      <c r="B6" s="814" t="s">
        <v>1436</v>
      </c>
      <c r="C6" s="813" t="s">
        <v>1435</v>
      </c>
      <c r="D6" s="813" t="s">
        <v>1434</v>
      </c>
      <c r="E6" s="813" t="s">
        <v>1448</v>
      </c>
      <c r="F6" s="812" t="s">
        <v>1432</v>
      </c>
    </row>
    <row r="7" spans="1:6" ht="45" customHeight="1" thickBot="1" x14ac:dyDescent="0.25">
      <c r="A7" s="815" t="s">
        <v>1283</v>
      </c>
      <c r="B7" s="814" t="s">
        <v>75</v>
      </c>
      <c r="C7" s="818" t="s">
        <v>1447</v>
      </c>
      <c r="D7" s="821">
        <v>42562</v>
      </c>
      <c r="E7" s="818" t="s">
        <v>1446</v>
      </c>
      <c r="F7" s="817" t="s">
        <v>1445</v>
      </c>
    </row>
    <row r="8" spans="1:6" ht="45" customHeight="1" thickBot="1" x14ac:dyDescent="0.25">
      <c r="A8" s="815" t="s">
        <v>1281</v>
      </c>
      <c r="B8" s="814" t="s">
        <v>75</v>
      </c>
      <c r="C8" s="818" t="s">
        <v>1444</v>
      </c>
      <c r="D8" s="819">
        <v>42564</v>
      </c>
      <c r="E8" s="818" t="s">
        <v>1443</v>
      </c>
      <c r="F8" s="817" t="s">
        <v>1442</v>
      </c>
    </row>
    <row r="9" spans="1:6" ht="55.15" customHeight="1" thickBot="1" x14ac:dyDescent="0.25">
      <c r="A9" s="815" t="s">
        <v>1279</v>
      </c>
      <c r="B9" s="820" t="s">
        <v>75</v>
      </c>
      <c r="C9" s="818" t="s">
        <v>1441</v>
      </c>
      <c r="D9" s="819">
        <v>42582</v>
      </c>
      <c r="E9" s="818" t="s">
        <v>1440</v>
      </c>
      <c r="F9" s="817" t="s">
        <v>1439</v>
      </c>
    </row>
    <row r="11" spans="1:6" ht="13.5" thickBot="1" x14ac:dyDescent="0.25">
      <c r="A11" s="816" t="s">
        <v>1438</v>
      </c>
      <c r="B11" s="816"/>
      <c r="C11" s="816"/>
    </row>
    <row r="12" spans="1:6" ht="34.15" customHeight="1" thickBot="1" x14ac:dyDescent="0.25">
      <c r="A12" s="815" t="s">
        <v>1437</v>
      </c>
      <c r="B12" s="814" t="s">
        <v>1436</v>
      </c>
      <c r="C12" s="813" t="s">
        <v>1435</v>
      </c>
      <c r="D12" s="813" t="s">
        <v>1434</v>
      </c>
      <c r="E12" s="813" t="s">
        <v>1433</v>
      </c>
      <c r="F12" s="812" t="s">
        <v>1432</v>
      </c>
    </row>
    <row r="13" spans="1:6" ht="50.1" customHeight="1" thickBot="1" x14ac:dyDescent="0.25">
      <c r="A13" s="810" t="s">
        <v>1283</v>
      </c>
      <c r="B13" s="809" t="s">
        <v>1422</v>
      </c>
      <c r="C13" s="808" t="s">
        <v>1431</v>
      </c>
      <c r="D13" s="807">
        <v>42580</v>
      </c>
      <c r="E13" s="806" t="s">
        <v>1430</v>
      </c>
      <c r="F13" s="805" t="s">
        <v>1419</v>
      </c>
    </row>
    <row r="14" spans="1:6" ht="50.1" customHeight="1" thickBot="1" x14ac:dyDescent="0.25">
      <c r="A14" s="810" t="s">
        <v>1281</v>
      </c>
      <c r="B14" s="809" t="s">
        <v>1429</v>
      </c>
      <c r="C14" s="808" t="s">
        <v>1428</v>
      </c>
      <c r="D14" s="807">
        <v>42609</v>
      </c>
      <c r="E14" s="806" t="s">
        <v>1427</v>
      </c>
      <c r="F14" s="811" t="s">
        <v>1426</v>
      </c>
    </row>
    <row r="15" spans="1:6" ht="50.1" customHeight="1" thickBot="1" x14ac:dyDescent="0.25">
      <c r="A15" s="810" t="s">
        <v>1425</v>
      </c>
      <c r="B15" s="809" t="s">
        <v>1422</v>
      </c>
      <c r="C15" s="808" t="s">
        <v>1423</v>
      </c>
      <c r="D15" s="807">
        <v>42659</v>
      </c>
      <c r="E15" s="806" t="s">
        <v>1420</v>
      </c>
      <c r="F15" s="805" t="s">
        <v>1419</v>
      </c>
    </row>
    <row r="16" spans="1:6" ht="50.1" customHeight="1" thickBot="1" x14ac:dyDescent="0.25">
      <c r="A16" s="810" t="s">
        <v>1424</v>
      </c>
      <c r="B16" s="809" t="s">
        <v>1422</v>
      </c>
      <c r="C16" s="808" t="s">
        <v>1423</v>
      </c>
      <c r="D16" s="807">
        <v>42676</v>
      </c>
      <c r="E16" s="806" t="s">
        <v>1420</v>
      </c>
      <c r="F16" s="805" t="s">
        <v>1419</v>
      </c>
    </row>
    <row r="17" spans="1:6" ht="50.1" customHeight="1" thickBot="1" x14ac:dyDescent="0.25">
      <c r="A17" s="810">
        <v>5</v>
      </c>
      <c r="B17" s="809" t="s">
        <v>1422</v>
      </c>
      <c r="C17" s="808" t="s">
        <v>1421</v>
      </c>
      <c r="D17" s="807">
        <v>42719</v>
      </c>
      <c r="E17" s="806" t="s">
        <v>1420</v>
      </c>
      <c r="F17" s="811" t="s">
        <v>1419</v>
      </c>
    </row>
    <row r="18" spans="1:6" ht="50.1" customHeight="1" thickBot="1" x14ac:dyDescent="0.25">
      <c r="A18" s="810">
        <v>6</v>
      </c>
      <c r="B18" s="809" t="s">
        <v>49</v>
      </c>
      <c r="C18" s="808" t="s">
        <v>1418</v>
      </c>
      <c r="D18" s="807"/>
      <c r="E18" s="806"/>
      <c r="F18" s="805"/>
    </row>
  </sheetData>
  <mergeCells count="2">
    <mergeCell ref="D1:F1"/>
    <mergeCell ref="A2:F2"/>
  </mergeCells>
  <printOptions horizontalCentered="1" verticalCentered="1"/>
  <pageMargins left="0.78740157480314965" right="0.78740157480314965" top="0.52" bottom="0.52" header="0.51181102362204722" footer="0.51181102362204722"/>
  <pageSetup paperSize="9" scale="83" orientation="landscape" horizontalDpi="4294967293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O40"/>
  <sheetViews>
    <sheetView showGridLines="0" zoomScaleNormal="100" zoomScaleSheetLayoutView="100" workbookViewId="0">
      <pane ySplit="4" topLeftCell="A5" activePane="bottomLeft" state="frozen"/>
      <selection activeCell="E31" sqref="E31"/>
      <selection pane="bottomLeft" activeCell="R11" sqref="R11"/>
    </sheetView>
  </sheetViews>
  <sheetFormatPr defaultRowHeight="12.75" x14ac:dyDescent="0.2"/>
  <cols>
    <col min="1" max="1" width="16.7109375" style="754" customWidth="1"/>
    <col min="2" max="2" width="26.28515625" style="754" bestFit="1" customWidth="1"/>
    <col min="3" max="3" width="0.140625" style="754" hidden="1" customWidth="1"/>
    <col min="4" max="4" width="5.42578125" style="754" customWidth="1"/>
    <col min="5" max="9" width="5.7109375" style="754" customWidth="1"/>
    <col min="10" max="10" width="7" style="754" customWidth="1"/>
    <col min="11" max="13" width="6.28515625" style="754" customWidth="1"/>
    <col min="14" max="14" width="6.42578125" style="754" customWidth="1"/>
    <col min="15" max="16384" width="9.140625" style="754"/>
  </cols>
  <sheetData>
    <row r="1" spans="1:15" x14ac:dyDescent="0.2">
      <c r="A1" s="1219" t="s">
        <v>1417</v>
      </c>
      <c r="B1" s="1219"/>
      <c r="C1" s="1219"/>
      <c r="D1" s="1219"/>
      <c r="E1" s="1219"/>
      <c r="F1" s="1219"/>
      <c r="G1" s="1219"/>
      <c r="H1" s="1219"/>
      <c r="I1" s="1219"/>
      <c r="J1" s="1219"/>
      <c r="K1" s="803"/>
      <c r="L1" s="803"/>
      <c r="M1" s="803"/>
      <c r="N1" s="802" t="s">
        <v>1416</v>
      </c>
    </row>
    <row r="2" spans="1:15" ht="13.5" thickBot="1" x14ac:dyDescent="0.25">
      <c r="A2" s="1219"/>
      <c r="B2" s="1219"/>
      <c r="C2" s="1219"/>
      <c r="D2" s="1219"/>
      <c r="E2" s="1219"/>
      <c r="F2" s="1219"/>
      <c r="G2" s="1219"/>
      <c r="H2" s="1219"/>
      <c r="I2" s="1219"/>
      <c r="J2" s="1219"/>
      <c r="K2" s="801"/>
      <c r="L2" s="801"/>
      <c r="M2" s="801"/>
      <c r="N2" s="801"/>
    </row>
    <row r="3" spans="1:15" ht="18.600000000000001" customHeight="1" thickBot="1" x14ac:dyDescent="0.25">
      <c r="A3" s="1220" t="s">
        <v>1415</v>
      </c>
      <c r="B3" s="1221"/>
      <c r="C3" s="800"/>
      <c r="D3" s="1226" t="s">
        <v>1414</v>
      </c>
      <c r="E3" s="1227"/>
      <c r="F3" s="1227"/>
      <c r="G3" s="1227"/>
      <c r="H3" s="1227"/>
      <c r="I3" s="1227"/>
      <c r="J3" s="1228" t="s">
        <v>1413</v>
      </c>
      <c r="K3" s="1229"/>
      <c r="L3" s="1229"/>
      <c r="M3" s="1229"/>
      <c r="N3" s="1229"/>
      <c r="O3" s="1230"/>
    </row>
    <row r="4" spans="1:15" ht="13.5" thickBot="1" x14ac:dyDescent="0.25">
      <c r="A4" s="1222"/>
      <c r="B4" s="1223"/>
      <c r="C4" s="775"/>
      <c r="D4" s="799">
        <v>2011</v>
      </c>
      <c r="E4" s="797">
        <v>2012</v>
      </c>
      <c r="F4" s="797">
        <v>213</v>
      </c>
      <c r="G4" s="797">
        <v>2014</v>
      </c>
      <c r="H4" s="798">
        <v>2015</v>
      </c>
      <c r="I4" s="797">
        <v>2016</v>
      </c>
      <c r="J4" s="796">
        <v>2011</v>
      </c>
      <c r="K4" s="795">
        <v>2012</v>
      </c>
      <c r="L4" s="796">
        <v>2013</v>
      </c>
      <c r="M4" s="795">
        <v>2014</v>
      </c>
      <c r="N4" s="794">
        <v>2015</v>
      </c>
      <c r="O4" s="793">
        <v>2016</v>
      </c>
    </row>
    <row r="5" spans="1:15" ht="21.6" customHeight="1" thickBot="1" x14ac:dyDescent="0.25">
      <c r="A5" s="1212" t="s">
        <v>1412</v>
      </c>
      <c r="B5" s="1213"/>
      <c r="C5" s="1213"/>
      <c r="D5" s="1213"/>
      <c r="E5" s="1213"/>
      <c r="F5" s="1213"/>
      <c r="G5" s="1213"/>
      <c r="H5" s="1213"/>
      <c r="I5" s="1213"/>
      <c r="J5" s="1213"/>
      <c r="K5" s="1213"/>
      <c r="L5" s="1213"/>
      <c r="M5" s="1213"/>
      <c r="N5" s="1213"/>
      <c r="O5" s="1214"/>
    </row>
    <row r="6" spans="1:15" ht="15" customHeight="1" x14ac:dyDescent="0.2">
      <c r="A6" s="1217" t="s">
        <v>1411</v>
      </c>
      <c r="B6" s="1218"/>
      <c r="C6" s="784"/>
      <c r="D6" s="783">
        <v>0</v>
      </c>
      <c r="E6" s="782">
        <v>0</v>
      </c>
      <c r="F6" s="782"/>
      <c r="G6" s="782">
        <v>0</v>
      </c>
      <c r="H6" s="774"/>
      <c r="I6" s="779">
        <v>0</v>
      </c>
      <c r="J6" s="783">
        <v>0</v>
      </c>
      <c r="K6" s="782">
        <v>0</v>
      </c>
      <c r="L6" s="782"/>
      <c r="M6" s="782">
        <v>0</v>
      </c>
      <c r="N6" s="770"/>
      <c r="O6" s="781"/>
    </row>
    <row r="7" spans="1:15" ht="15" customHeight="1" x14ac:dyDescent="0.2">
      <c r="A7" s="1207" t="s">
        <v>1410</v>
      </c>
      <c r="B7" s="1208"/>
      <c r="C7" s="780"/>
      <c r="D7" s="778">
        <v>2</v>
      </c>
      <c r="E7" s="777">
        <v>3</v>
      </c>
      <c r="F7" s="777">
        <v>4</v>
      </c>
      <c r="G7" s="777">
        <v>5</v>
      </c>
      <c r="H7" s="774">
        <v>5</v>
      </c>
      <c r="I7" s="779">
        <v>3</v>
      </c>
      <c r="J7" s="778">
        <v>110</v>
      </c>
      <c r="K7" s="777">
        <v>1491</v>
      </c>
      <c r="L7" s="777">
        <v>126</v>
      </c>
      <c r="M7" s="777">
        <v>111</v>
      </c>
      <c r="N7" s="770">
        <v>47</v>
      </c>
      <c r="O7" s="776">
        <v>180</v>
      </c>
    </row>
    <row r="8" spans="1:15" ht="15" customHeight="1" x14ac:dyDescent="0.2">
      <c r="A8" s="1224" t="s">
        <v>1409</v>
      </c>
      <c r="B8" s="792" t="s">
        <v>1408</v>
      </c>
      <c r="C8" s="791"/>
      <c r="D8" s="778">
        <v>0</v>
      </c>
      <c r="E8" s="777">
        <v>0</v>
      </c>
      <c r="F8" s="777"/>
      <c r="G8" s="777">
        <v>0</v>
      </c>
      <c r="H8" s="774"/>
      <c r="I8" s="779">
        <v>0</v>
      </c>
      <c r="J8" s="778">
        <v>0</v>
      </c>
      <c r="K8" s="777">
        <v>0</v>
      </c>
      <c r="L8" s="777"/>
      <c r="M8" s="777">
        <v>0</v>
      </c>
      <c r="N8" s="770"/>
      <c r="O8" s="776"/>
    </row>
    <row r="9" spans="1:15" ht="15" customHeight="1" x14ac:dyDescent="0.2">
      <c r="A9" s="1224"/>
      <c r="B9" s="792" t="s">
        <v>1407</v>
      </c>
      <c r="C9" s="791"/>
      <c r="D9" s="778">
        <v>0</v>
      </c>
      <c r="E9" s="777">
        <v>2</v>
      </c>
      <c r="F9" s="777"/>
      <c r="G9" s="777">
        <v>0</v>
      </c>
      <c r="H9" s="774"/>
      <c r="I9" s="779"/>
      <c r="J9" s="778">
        <v>0</v>
      </c>
      <c r="K9" s="777">
        <v>132</v>
      </c>
      <c r="L9" s="777"/>
      <c r="M9" s="777">
        <v>0</v>
      </c>
      <c r="N9" s="770"/>
      <c r="O9" s="776"/>
    </row>
    <row r="10" spans="1:15" ht="15" customHeight="1" x14ac:dyDescent="0.2">
      <c r="A10" s="1225"/>
      <c r="B10" s="792" t="s">
        <v>1406</v>
      </c>
      <c r="C10" s="791"/>
      <c r="D10" s="778">
        <v>0</v>
      </c>
      <c r="E10" s="777">
        <v>0</v>
      </c>
      <c r="F10" s="777"/>
      <c r="G10" s="777">
        <v>1</v>
      </c>
      <c r="H10" s="774"/>
      <c r="I10" s="779"/>
      <c r="J10" s="778">
        <v>0</v>
      </c>
      <c r="K10" s="777">
        <v>0</v>
      </c>
      <c r="L10" s="777"/>
      <c r="M10" s="777">
        <v>6</v>
      </c>
      <c r="N10" s="770"/>
      <c r="O10" s="776"/>
    </row>
    <row r="11" spans="1:15" ht="15" customHeight="1" x14ac:dyDescent="0.2">
      <c r="A11" s="1225" t="s">
        <v>1405</v>
      </c>
      <c r="B11" s="790" t="s">
        <v>1404</v>
      </c>
      <c r="C11" s="780"/>
      <c r="D11" s="778">
        <v>19</v>
      </c>
      <c r="E11" s="777">
        <v>18</v>
      </c>
      <c r="F11" s="777">
        <v>20</v>
      </c>
      <c r="G11" s="777">
        <v>18</v>
      </c>
      <c r="H11" s="774">
        <v>18</v>
      </c>
      <c r="I11" s="779">
        <v>12</v>
      </c>
      <c r="J11" s="778">
        <v>58</v>
      </c>
      <c r="K11" s="777">
        <v>547</v>
      </c>
      <c r="L11" s="777">
        <v>60</v>
      </c>
      <c r="M11" s="777">
        <v>56</v>
      </c>
      <c r="N11" s="770">
        <v>58</v>
      </c>
      <c r="O11" s="776">
        <v>40</v>
      </c>
    </row>
    <row r="12" spans="1:15" ht="15" customHeight="1" x14ac:dyDescent="0.2">
      <c r="A12" s="1225"/>
      <c r="B12" s="790" t="s">
        <v>1119</v>
      </c>
      <c r="C12" s="780"/>
      <c r="D12" s="778">
        <v>0</v>
      </c>
      <c r="E12" s="777">
        <v>1</v>
      </c>
      <c r="F12" s="777">
        <v>1</v>
      </c>
      <c r="G12" s="777">
        <v>4</v>
      </c>
      <c r="H12" s="774">
        <v>4</v>
      </c>
      <c r="I12" s="779">
        <v>2</v>
      </c>
      <c r="J12" s="778">
        <v>0</v>
      </c>
      <c r="K12" s="777">
        <v>18</v>
      </c>
      <c r="L12" s="777">
        <v>15</v>
      </c>
      <c r="M12" s="777">
        <v>61</v>
      </c>
      <c r="N12" s="770">
        <v>89</v>
      </c>
      <c r="O12" s="776">
        <v>89</v>
      </c>
    </row>
    <row r="13" spans="1:15" ht="15" customHeight="1" x14ac:dyDescent="0.2">
      <c r="A13" s="1207" t="s">
        <v>1403</v>
      </c>
      <c r="B13" s="1208"/>
      <c r="C13" s="780"/>
      <c r="D13" s="778">
        <v>2</v>
      </c>
      <c r="E13" s="777">
        <v>0</v>
      </c>
      <c r="F13" s="777"/>
      <c r="G13" s="777">
        <v>0</v>
      </c>
      <c r="H13" s="774"/>
      <c r="I13" s="779">
        <v>1</v>
      </c>
      <c r="J13" s="778">
        <v>8</v>
      </c>
      <c r="K13" s="777">
        <v>0</v>
      </c>
      <c r="L13" s="777"/>
      <c r="M13" s="777">
        <v>0</v>
      </c>
      <c r="N13" s="770"/>
      <c r="O13" s="776">
        <v>8</v>
      </c>
    </row>
    <row r="14" spans="1:15" ht="15" customHeight="1" x14ac:dyDescent="0.2">
      <c r="A14" s="1207" t="s">
        <v>1402</v>
      </c>
      <c r="B14" s="1208"/>
      <c r="C14" s="780"/>
      <c r="D14" s="778">
        <v>0</v>
      </c>
      <c r="E14" s="777">
        <v>0</v>
      </c>
      <c r="F14" s="777"/>
      <c r="G14" s="777">
        <v>0</v>
      </c>
      <c r="H14" s="774"/>
      <c r="I14" s="779"/>
      <c r="J14" s="778">
        <v>0</v>
      </c>
      <c r="K14" s="777">
        <v>0</v>
      </c>
      <c r="L14" s="777"/>
      <c r="M14" s="777">
        <v>0</v>
      </c>
      <c r="N14" s="770"/>
      <c r="O14" s="776"/>
    </row>
    <row r="15" spans="1:15" ht="15" customHeight="1" x14ac:dyDescent="0.2">
      <c r="A15" s="1207" t="s">
        <v>1401</v>
      </c>
      <c r="B15" s="1208"/>
      <c r="C15" s="780"/>
      <c r="D15" s="778">
        <v>0</v>
      </c>
      <c r="E15" s="777">
        <v>0</v>
      </c>
      <c r="F15" s="777"/>
      <c r="G15" s="777">
        <v>0</v>
      </c>
      <c r="H15" s="774"/>
      <c r="I15" s="779"/>
      <c r="J15" s="778">
        <v>0</v>
      </c>
      <c r="K15" s="777">
        <v>0</v>
      </c>
      <c r="L15" s="777"/>
      <c r="M15" s="777">
        <v>0</v>
      </c>
      <c r="N15" s="770"/>
      <c r="O15" s="776"/>
    </row>
    <row r="16" spans="1:15" ht="15" customHeight="1" x14ac:dyDescent="0.2">
      <c r="A16" s="1207" t="s">
        <v>1400</v>
      </c>
      <c r="B16" s="1208"/>
      <c r="C16" s="780"/>
      <c r="D16" s="778">
        <v>0</v>
      </c>
      <c r="E16" s="777">
        <v>0</v>
      </c>
      <c r="F16" s="777"/>
      <c r="G16" s="777">
        <v>0</v>
      </c>
      <c r="H16" s="774"/>
      <c r="I16" s="779"/>
      <c r="J16" s="778">
        <v>0</v>
      </c>
      <c r="K16" s="777">
        <v>0</v>
      </c>
      <c r="L16" s="777"/>
      <c r="M16" s="777">
        <v>0</v>
      </c>
      <c r="N16" s="770"/>
      <c r="O16" s="776"/>
    </row>
    <row r="17" spans="1:15" ht="15" customHeight="1" x14ac:dyDescent="0.2">
      <c r="A17" s="1207" t="s">
        <v>1399</v>
      </c>
      <c r="B17" s="1208"/>
      <c r="C17" s="780"/>
      <c r="D17" s="778">
        <v>0</v>
      </c>
      <c r="E17" s="777">
        <v>0</v>
      </c>
      <c r="F17" s="777"/>
      <c r="G17" s="777">
        <v>0</v>
      </c>
      <c r="H17" s="774"/>
      <c r="I17" s="779"/>
      <c r="J17" s="778">
        <v>0</v>
      </c>
      <c r="K17" s="777">
        <v>0</v>
      </c>
      <c r="L17" s="777"/>
      <c r="M17" s="777">
        <v>0</v>
      </c>
      <c r="N17" s="770"/>
      <c r="O17" s="776"/>
    </row>
    <row r="18" spans="1:15" ht="15" customHeight="1" x14ac:dyDescent="0.2">
      <c r="A18" s="1207" t="s">
        <v>1398</v>
      </c>
      <c r="B18" s="1208"/>
      <c r="C18" s="780"/>
      <c r="D18" s="778">
        <v>20</v>
      </c>
      <c r="E18" s="777">
        <v>18</v>
      </c>
      <c r="F18" s="777">
        <v>12</v>
      </c>
      <c r="G18" s="777">
        <v>5</v>
      </c>
      <c r="H18" s="774">
        <v>7</v>
      </c>
      <c r="I18" s="779">
        <v>9</v>
      </c>
      <c r="J18" s="778">
        <v>264</v>
      </c>
      <c r="K18" s="777">
        <v>2554</v>
      </c>
      <c r="L18" s="777">
        <v>293</v>
      </c>
      <c r="M18" s="777">
        <v>75</v>
      </c>
      <c r="N18" s="770">
        <v>89</v>
      </c>
      <c r="O18" s="776">
        <v>122</v>
      </c>
    </row>
    <row r="19" spans="1:15" ht="15" customHeight="1" x14ac:dyDescent="0.2">
      <c r="A19" s="1207" t="s">
        <v>1397</v>
      </c>
      <c r="B19" s="1208"/>
      <c r="C19" s="780"/>
      <c r="D19" s="778">
        <v>19</v>
      </c>
      <c r="E19" s="777">
        <v>2</v>
      </c>
      <c r="F19" s="777"/>
      <c r="G19" s="777">
        <v>0</v>
      </c>
      <c r="H19" s="774">
        <f>2+1</f>
        <v>3</v>
      </c>
      <c r="I19" s="779">
        <v>1</v>
      </c>
      <c r="J19" s="778">
        <v>510</v>
      </c>
      <c r="K19" s="777">
        <v>150</v>
      </c>
      <c r="L19" s="777"/>
      <c r="M19" s="777">
        <v>0</v>
      </c>
      <c r="N19" s="770">
        <f>16+13</f>
        <v>29</v>
      </c>
      <c r="O19" s="776">
        <v>50</v>
      </c>
    </row>
    <row r="20" spans="1:15" ht="15" customHeight="1" thickBot="1" x14ac:dyDescent="0.25">
      <c r="A20" s="1210" t="s">
        <v>1390</v>
      </c>
      <c r="B20" s="1211"/>
      <c r="C20" s="775"/>
      <c r="D20" s="772">
        <v>1</v>
      </c>
      <c r="E20" s="771">
        <v>0</v>
      </c>
      <c r="F20" s="771"/>
      <c r="G20" s="771">
        <v>0</v>
      </c>
      <c r="H20" s="774"/>
      <c r="I20" s="773"/>
      <c r="J20" s="772">
        <v>2</v>
      </c>
      <c r="K20" s="771">
        <v>0</v>
      </c>
      <c r="L20" s="771"/>
      <c r="M20" s="771">
        <v>0</v>
      </c>
      <c r="N20" s="770"/>
      <c r="O20" s="769"/>
    </row>
    <row r="21" spans="1:15" ht="15" customHeight="1" thickBot="1" x14ac:dyDescent="0.25">
      <c r="A21" s="1215" t="s">
        <v>23</v>
      </c>
      <c r="B21" s="1216"/>
      <c r="C21" s="789"/>
      <c r="D21" s="788">
        <f t="shared" ref="D21:O21" si="0">SUM(D6:D20)</f>
        <v>63</v>
      </c>
      <c r="E21" s="786">
        <f t="shared" si="0"/>
        <v>44</v>
      </c>
      <c r="F21" s="786">
        <f t="shared" si="0"/>
        <v>37</v>
      </c>
      <c r="G21" s="786">
        <f t="shared" si="0"/>
        <v>33</v>
      </c>
      <c r="H21" s="787">
        <f t="shared" si="0"/>
        <v>37</v>
      </c>
      <c r="I21" s="787">
        <f t="shared" si="0"/>
        <v>28</v>
      </c>
      <c r="J21" s="786">
        <f t="shared" si="0"/>
        <v>952</v>
      </c>
      <c r="K21" s="786">
        <f t="shared" si="0"/>
        <v>4892</v>
      </c>
      <c r="L21" s="786">
        <f t="shared" si="0"/>
        <v>494</v>
      </c>
      <c r="M21" s="786">
        <f t="shared" si="0"/>
        <v>309</v>
      </c>
      <c r="N21" s="785">
        <f t="shared" si="0"/>
        <v>312</v>
      </c>
      <c r="O21" s="762">
        <f t="shared" si="0"/>
        <v>489</v>
      </c>
    </row>
    <row r="22" spans="1:15" ht="21" customHeight="1" thickBot="1" x14ac:dyDescent="0.25">
      <c r="A22" s="1212" t="s">
        <v>1396</v>
      </c>
      <c r="B22" s="1213"/>
      <c r="C22" s="1213"/>
      <c r="D22" s="1213"/>
      <c r="E22" s="1213"/>
      <c r="F22" s="1213"/>
      <c r="G22" s="1213"/>
      <c r="H22" s="1213"/>
      <c r="I22" s="1213"/>
      <c r="J22" s="1213"/>
      <c r="K22" s="1213"/>
      <c r="L22" s="1213"/>
      <c r="M22" s="1213"/>
      <c r="N22" s="1213"/>
      <c r="O22" s="1214"/>
    </row>
    <row r="23" spans="1:15" ht="15" customHeight="1" x14ac:dyDescent="0.2">
      <c r="A23" s="1217" t="s">
        <v>1395</v>
      </c>
      <c r="B23" s="1218"/>
      <c r="C23" s="784"/>
      <c r="D23" s="783">
        <v>0</v>
      </c>
      <c r="E23" s="782">
        <v>0</v>
      </c>
      <c r="F23" s="782">
        <v>0</v>
      </c>
      <c r="G23" s="782">
        <v>0</v>
      </c>
      <c r="H23" s="774">
        <v>0</v>
      </c>
      <c r="I23" s="779"/>
      <c r="J23" s="783">
        <v>0</v>
      </c>
      <c r="K23" s="782">
        <v>0</v>
      </c>
      <c r="L23" s="782">
        <v>0</v>
      </c>
      <c r="M23" s="782">
        <v>0</v>
      </c>
      <c r="N23" s="770">
        <v>0</v>
      </c>
      <c r="O23" s="781"/>
    </row>
    <row r="24" spans="1:15" ht="15" customHeight="1" x14ac:dyDescent="0.2">
      <c r="A24" s="1207" t="s">
        <v>1394</v>
      </c>
      <c r="B24" s="1208"/>
      <c r="C24" s="780"/>
      <c r="D24" s="778">
        <v>0</v>
      </c>
      <c r="E24" s="777">
        <v>4</v>
      </c>
      <c r="F24" s="777">
        <v>1</v>
      </c>
      <c r="G24" s="777">
        <v>2</v>
      </c>
      <c r="H24" s="774">
        <v>1</v>
      </c>
      <c r="I24" s="779"/>
      <c r="J24" s="778">
        <v>0</v>
      </c>
      <c r="K24" s="777">
        <v>56</v>
      </c>
      <c r="L24" s="777">
        <v>18</v>
      </c>
      <c r="M24" s="777">
        <v>28</v>
      </c>
      <c r="N24" s="770">
        <v>6</v>
      </c>
      <c r="O24" s="776"/>
    </row>
    <row r="25" spans="1:15" ht="15" customHeight="1" x14ac:dyDescent="0.2">
      <c r="A25" s="1207" t="s">
        <v>1393</v>
      </c>
      <c r="B25" s="1208"/>
      <c r="C25" s="780"/>
      <c r="D25" s="778">
        <v>0</v>
      </c>
      <c r="E25" s="777">
        <v>0</v>
      </c>
      <c r="F25" s="777">
        <v>0</v>
      </c>
      <c r="G25" s="777">
        <v>0</v>
      </c>
      <c r="H25" s="774">
        <v>0</v>
      </c>
      <c r="I25" s="779"/>
      <c r="J25" s="778">
        <v>0</v>
      </c>
      <c r="K25" s="777">
        <v>0</v>
      </c>
      <c r="L25" s="777">
        <v>0</v>
      </c>
      <c r="M25" s="777">
        <v>0</v>
      </c>
      <c r="N25" s="770">
        <v>0</v>
      </c>
      <c r="O25" s="776"/>
    </row>
    <row r="26" spans="1:15" ht="15" customHeight="1" x14ac:dyDescent="0.2">
      <c r="A26" s="1207" t="s">
        <v>1392</v>
      </c>
      <c r="B26" s="1208"/>
      <c r="C26" s="780"/>
      <c r="D26" s="778">
        <v>0</v>
      </c>
      <c r="E26" s="777">
        <v>0</v>
      </c>
      <c r="F26" s="777">
        <v>0</v>
      </c>
      <c r="G26" s="777">
        <v>0</v>
      </c>
      <c r="H26" s="774">
        <v>0</v>
      </c>
      <c r="I26" s="779"/>
      <c r="J26" s="778">
        <v>0</v>
      </c>
      <c r="K26" s="777">
        <v>0</v>
      </c>
      <c r="L26" s="777">
        <v>0</v>
      </c>
      <c r="M26" s="777">
        <v>0</v>
      </c>
      <c r="N26" s="770">
        <v>0</v>
      </c>
      <c r="O26" s="776"/>
    </row>
    <row r="27" spans="1:15" ht="15" customHeight="1" x14ac:dyDescent="0.2">
      <c r="A27" s="1209" t="s">
        <v>1391</v>
      </c>
      <c r="B27" s="1208"/>
      <c r="C27" s="780"/>
      <c r="D27" s="778">
        <v>0</v>
      </c>
      <c r="E27" s="777">
        <v>1</v>
      </c>
      <c r="F27" s="777">
        <v>0</v>
      </c>
      <c r="G27" s="777">
        <v>2</v>
      </c>
      <c r="H27" s="774">
        <v>1</v>
      </c>
      <c r="I27" s="779"/>
      <c r="J27" s="778">
        <v>0</v>
      </c>
      <c r="K27" s="777">
        <v>8</v>
      </c>
      <c r="L27" s="777">
        <v>0</v>
      </c>
      <c r="M27" s="777">
        <v>0</v>
      </c>
      <c r="N27" s="770">
        <v>8</v>
      </c>
      <c r="O27" s="776"/>
    </row>
    <row r="28" spans="1:15" ht="15" customHeight="1" thickBot="1" x14ac:dyDescent="0.25">
      <c r="A28" s="1210" t="s">
        <v>1390</v>
      </c>
      <c r="B28" s="1211"/>
      <c r="C28" s="775"/>
      <c r="D28" s="772">
        <v>25</v>
      </c>
      <c r="E28" s="771">
        <v>36</v>
      </c>
      <c r="F28" s="771">
        <v>36</v>
      </c>
      <c r="G28" s="771">
        <v>32</v>
      </c>
      <c r="H28" s="774">
        <v>37</v>
      </c>
      <c r="I28" s="773">
        <v>40</v>
      </c>
      <c r="J28" s="772">
        <v>1646</v>
      </c>
      <c r="K28" s="771">
        <v>1392</v>
      </c>
      <c r="L28" s="771">
        <v>1860</v>
      </c>
      <c r="M28" s="771">
        <v>1476</v>
      </c>
      <c r="N28" s="770">
        <v>1583</v>
      </c>
      <c r="O28" s="769">
        <v>1024</v>
      </c>
    </row>
    <row r="29" spans="1:15" ht="15" customHeight="1" thickBot="1" x14ac:dyDescent="0.25">
      <c r="A29" s="1203" t="s">
        <v>23</v>
      </c>
      <c r="B29" s="1204"/>
      <c r="C29" s="768"/>
      <c r="D29" s="765">
        <f>SUM(D23:D28)</f>
        <v>25</v>
      </c>
      <c r="E29" s="764">
        <f>SUM(E23:E28)</f>
        <v>41</v>
      </c>
      <c r="F29" s="764">
        <f>SUM(F23:F28)</f>
        <v>37</v>
      </c>
      <c r="G29" s="764">
        <f>SUM(G23:G28)</f>
        <v>36</v>
      </c>
      <c r="H29" s="767">
        <f>SUM(H23:H28)</f>
        <v>39</v>
      </c>
      <c r="I29" s="766">
        <v>40</v>
      </c>
      <c r="J29" s="765">
        <f t="shared" ref="J29:O29" si="1">SUM(J23:J28)</f>
        <v>1646</v>
      </c>
      <c r="K29" s="764">
        <f t="shared" si="1"/>
        <v>1456</v>
      </c>
      <c r="L29" s="764">
        <f t="shared" si="1"/>
        <v>1878</v>
      </c>
      <c r="M29" s="764">
        <f t="shared" si="1"/>
        <v>1504</v>
      </c>
      <c r="N29" s="763">
        <f t="shared" si="1"/>
        <v>1597</v>
      </c>
      <c r="O29" s="762">
        <f t="shared" si="1"/>
        <v>1024</v>
      </c>
    </row>
    <row r="30" spans="1:15" ht="26.45" customHeight="1" thickBot="1" x14ac:dyDescent="0.25">
      <c r="A30" s="1205" t="s">
        <v>34</v>
      </c>
      <c r="B30" s="1206"/>
      <c r="C30" s="761"/>
      <c r="D30" s="758">
        <f>D21+D29</f>
        <v>88</v>
      </c>
      <c r="E30" s="757">
        <f>E21+E29</f>
        <v>85</v>
      </c>
      <c r="F30" s="757">
        <f>F21+F29</f>
        <v>74</v>
      </c>
      <c r="G30" s="757">
        <f>G21+G29</f>
        <v>69</v>
      </c>
      <c r="H30" s="760">
        <f>H21+H29</f>
        <v>76</v>
      </c>
      <c r="I30" s="759">
        <v>40</v>
      </c>
      <c r="J30" s="758">
        <f t="shared" ref="J30:O30" si="2">J21+J29</f>
        <v>2598</v>
      </c>
      <c r="K30" s="757">
        <f t="shared" si="2"/>
        <v>6348</v>
      </c>
      <c r="L30" s="757">
        <f t="shared" si="2"/>
        <v>2372</v>
      </c>
      <c r="M30" s="757">
        <f t="shared" si="2"/>
        <v>1813</v>
      </c>
      <c r="N30" s="756">
        <f t="shared" si="2"/>
        <v>1909</v>
      </c>
      <c r="O30" s="755">
        <f t="shared" si="2"/>
        <v>1513</v>
      </c>
    </row>
    <row r="40" ht="13.5" customHeight="1" x14ac:dyDescent="0.2"/>
  </sheetData>
  <sheetProtection selectLockedCells="1"/>
  <mergeCells count="28">
    <mergeCell ref="A25:B25"/>
    <mergeCell ref="A5:O5"/>
    <mergeCell ref="A1:J1"/>
    <mergeCell ref="A2:J2"/>
    <mergeCell ref="A13:B13"/>
    <mergeCell ref="A3:B4"/>
    <mergeCell ref="A8:A10"/>
    <mergeCell ref="A11:A12"/>
    <mergeCell ref="A6:B6"/>
    <mergeCell ref="A7:B7"/>
    <mergeCell ref="D3:I3"/>
    <mergeCell ref="J3:O3"/>
    <mergeCell ref="A14:B14"/>
    <mergeCell ref="A16:B16"/>
    <mergeCell ref="A18:B18"/>
    <mergeCell ref="A17:B17"/>
    <mergeCell ref="A15:B15"/>
    <mergeCell ref="A22:O22"/>
    <mergeCell ref="A24:B24"/>
    <mergeCell ref="A20:B20"/>
    <mergeCell ref="A21:B21"/>
    <mergeCell ref="A23:B23"/>
    <mergeCell ref="A19:B19"/>
    <mergeCell ref="A29:B29"/>
    <mergeCell ref="A30:B30"/>
    <mergeCell ref="A26:B26"/>
    <mergeCell ref="A27:B27"/>
    <mergeCell ref="A28:B28"/>
  </mergeCells>
  <conditionalFormatting sqref="D6:N20">
    <cfRule type="cellIs" dxfId="45" priority="2" stopIfTrue="1" operator="equal">
      <formula>0</formula>
    </cfRule>
  </conditionalFormatting>
  <conditionalFormatting sqref="D23:N28">
    <cfRule type="cellIs" dxfId="44" priority="1" stopIfTrue="1" operator="equal">
      <formula>0</formula>
    </cfRule>
  </conditionalFormatting>
  <printOptions horizontalCentered="1" verticalCentered="1"/>
  <pageMargins left="0.78740157480314965" right="0.78740157480314965" top="0.51181102362204722" bottom="0.51181102362204722" header="0.51181102362204722" footer="0.51181102362204722"/>
  <pageSetup paperSize="9" orientation="landscape" horizontalDpi="4294967293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showGridLines="0" zoomScaleNormal="100" zoomScaleSheetLayoutView="100" workbookViewId="0">
      <selection activeCell="J17" sqref="J17"/>
    </sheetView>
  </sheetViews>
  <sheetFormatPr defaultColWidth="9.140625" defaultRowHeight="12.75" x14ac:dyDescent="0.2"/>
  <cols>
    <col min="1" max="1" width="30" style="736" customWidth="1"/>
    <col min="2" max="3" width="10.7109375" style="736" customWidth="1"/>
    <col min="4" max="4" width="9.140625" style="736"/>
    <col min="5" max="5" width="12.85546875" style="736" customWidth="1"/>
    <col min="6" max="6" width="10.85546875" style="736" customWidth="1"/>
    <col min="7" max="7" width="12.5703125" style="736" customWidth="1"/>
    <col min="8" max="8" width="12.28515625" style="736" customWidth="1"/>
    <col min="9" max="9" width="23" style="736" customWidth="1"/>
    <col min="10" max="10" width="5.28515625" style="736" customWidth="1"/>
    <col min="11" max="16384" width="9.140625" style="736"/>
  </cols>
  <sheetData>
    <row r="1" spans="1:11" s="752" customFormat="1" x14ac:dyDescent="0.2">
      <c r="H1" s="753" t="s">
        <v>1389</v>
      </c>
    </row>
    <row r="2" spans="1:11" x14ac:dyDescent="0.2">
      <c r="A2" s="1236" t="s">
        <v>1388</v>
      </c>
      <c r="B2" s="1236"/>
      <c r="C2" s="1236"/>
      <c r="D2" s="1236"/>
      <c r="E2" s="1236"/>
      <c r="F2" s="1236"/>
      <c r="G2" s="1236"/>
      <c r="H2" s="1236"/>
      <c r="I2" s="751"/>
      <c r="J2" s="751"/>
      <c r="K2" s="751"/>
    </row>
    <row r="3" spans="1:11" x14ac:dyDescent="0.2">
      <c r="A3" s="1237" t="s">
        <v>1387</v>
      </c>
      <c r="B3" s="1237"/>
      <c r="C3" s="1237"/>
      <c r="D3" s="1237"/>
      <c r="E3" s="1237"/>
      <c r="F3" s="1237"/>
      <c r="G3" s="1237"/>
      <c r="H3" s="1237"/>
      <c r="I3" s="751"/>
      <c r="J3" s="751"/>
      <c r="K3" s="751"/>
    </row>
    <row r="5" spans="1:11" x14ac:dyDescent="0.2">
      <c r="A5" s="750"/>
      <c r="B5" s="1238" t="s">
        <v>1348</v>
      </c>
      <c r="C5" s="1238" t="s">
        <v>1347</v>
      </c>
      <c r="D5" s="1238" t="s">
        <v>1345</v>
      </c>
      <c r="E5" s="1238" t="s">
        <v>1344</v>
      </c>
      <c r="F5" s="1238" t="s">
        <v>1343</v>
      </c>
      <c r="G5" s="1238" t="s">
        <v>1386</v>
      </c>
      <c r="H5" s="1238" t="s">
        <v>1342</v>
      </c>
    </row>
    <row r="6" spans="1:11" x14ac:dyDescent="0.2">
      <c r="A6" s="749" t="s">
        <v>1385</v>
      </c>
      <c r="B6" s="1239"/>
      <c r="C6" s="1239"/>
      <c r="D6" s="1239"/>
      <c r="E6" s="1239"/>
      <c r="F6" s="1239"/>
      <c r="G6" s="1239"/>
      <c r="H6" s="1239"/>
    </row>
    <row r="7" spans="1:11" x14ac:dyDescent="0.2">
      <c r="A7" s="749" t="s">
        <v>1384</v>
      </c>
      <c r="B7" s="1239"/>
      <c r="C7" s="1239"/>
      <c r="D7" s="1239"/>
      <c r="E7" s="1239"/>
      <c r="F7" s="1239"/>
      <c r="G7" s="1239"/>
      <c r="H7" s="1239"/>
    </row>
    <row r="8" spans="1:11" x14ac:dyDescent="0.2">
      <c r="A8" s="748" t="s">
        <v>1383</v>
      </c>
      <c r="B8" s="1239"/>
      <c r="C8" s="1239"/>
      <c r="D8" s="1239"/>
      <c r="E8" s="1239"/>
      <c r="F8" s="1239"/>
      <c r="G8" s="1239"/>
      <c r="H8" s="1239"/>
    </row>
    <row r="9" spans="1:11" x14ac:dyDescent="0.2">
      <c r="A9" s="747"/>
      <c r="B9" s="745" t="s">
        <v>1382</v>
      </c>
      <c r="C9" s="745" t="s">
        <v>1381</v>
      </c>
      <c r="D9" s="745" t="s">
        <v>1380</v>
      </c>
      <c r="E9" s="745" t="s">
        <v>1379</v>
      </c>
      <c r="F9" s="746"/>
      <c r="G9" s="746"/>
      <c r="H9" s="745" t="s">
        <v>1378</v>
      </c>
    </row>
    <row r="10" spans="1:11" ht="18" customHeight="1" x14ac:dyDescent="0.2">
      <c r="A10" s="744" t="s">
        <v>1377</v>
      </c>
      <c r="B10" s="743" t="s">
        <v>1319</v>
      </c>
      <c r="C10" s="743" t="s">
        <v>1376</v>
      </c>
      <c r="D10" s="743" t="s">
        <v>1318</v>
      </c>
      <c r="E10" s="743" t="s">
        <v>1318</v>
      </c>
      <c r="F10" s="743" t="s">
        <v>1318</v>
      </c>
      <c r="G10" s="743" t="s">
        <v>1318</v>
      </c>
      <c r="H10" s="743" t="s">
        <v>1318</v>
      </c>
    </row>
    <row r="11" spans="1:11" ht="18" customHeight="1" x14ac:dyDescent="0.2">
      <c r="A11" s="742" t="s">
        <v>1375</v>
      </c>
      <c r="B11" s="741">
        <v>98</v>
      </c>
      <c r="C11" s="741">
        <v>11</v>
      </c>
      <c r="D11" s="741">
        <v>13</v>
      </c>
      <c r="E11" s="741">
        <v>301</v>
      </c>
      <c r="F11" s="741">
        <v>3</v>
      </c>
      <c r="G11" s="741">
        <v>6</v>
      </c>
      <c r="H11" s="741">
        <v>13</v>
      </c>
    </row>
    <row r="12" spans="1:11" ht="18" customHeight="1" x14ac:dyDescent="0.2">
      <c r="A12" s="742" t="s">
        <v>1374</v>
      </c>
      <c r="B12" s="741">
        <v>24</v>
      </c>
      <c r="C12" s="741">
        <v>5</v>
      </c>
      <c r="D12" s="741">
        <v>4</v>
      </c>
      <c r="E12" s="741">
        <v>108</v>
      </c>
      <c r="F12" s="741">
        <v>0</v>
      </c>
      <c r="G12" s="741">
        <v>0</v>
      </c>
      <c r="H12" s="741">
        <v>0</v>
      </c>
    </row>
    <row r="13" spans="1:11" ht="18" customHeight="1" x14ac:dyDescent="0.2">
      <c r="A13" s="742" t="s">
        <v>1373</v>
      </c>
      <c r="B13" s="741">
        <v>20</v>
      </c>
      <c r="C13" s="741">
        <v>4</v>
      </c>
      <c r="D13" s="741">
        <v>0</v>
      </c>
      <c r="E13" s="741">
        <v>20</v>
      </c>
      <c r="F13" s="741">
        <v>0</v>
      </c>
      <c r="G13" s="741">
        <v>0</v>
      </c>
      <c r="H13" s="741">
        <v>0</v>
      </c>
    </row>
    <row r="14" spans="1:11" ht="18" customHeight="1" x14ac:dyDescent="0.2">
      <c r="A14" s="742" t="s">
        <v>1372</v>
      </c>
      <c r="B14" s="741">
        <v>13</v>
      </c>
      <c r="C14" s="741">
        <v>2</v>
      </c>
      <c r="D14" s="741">
        <v>3</v>
      </c>
      <c r="E14" s="741">
        <v>62</v>
      </c>
      <c r="F14" s="741">
        <v>0</v>
      </c>
      <c r="G14" s="741">
        <v>0</v>
      </c>
      <c r="H14" s="741">
        <v>0</v>
      </c>
    </row>
    <row r="15" spans="1:11" ht="18" customHeight="1" x14ac:dyDescent="0.2">
      <c r="A15" s="742" t="s">
        <v>1371</v>
      </c>
      <c r="B15" s="741">
        <v>0</v>
      </c>
      <c r="C15" s="741">
        <v>1</v>
      </c>
      <c r="D15" s="741"/>
      <c r="E15" s="741">
        <v>1</v>
      </c>
      <c r="F15" s="741">
        <v>0</v>
      </c>
      <c r="G15" s="741">
        <v>0</v>
      </c>
      <c r="H15" s="741">
        <v>0</v>
      </c>
    </row>
    <row r="16" spans="1:11" ht="18" customHeight="1" x14ac:dyDescent="0.2">
      <c r="A16" s="742" t="s">
        <v>1370</v>
      </c>
      <c r="B16" s="741">
        <v>3</v>
      </c>
      <c r="C16" s="741"/>
      <c r="D16" s="741"/>
      <c r="E16" s="741">
        <v>12</v>
      </c>
      <c r="F16" s="741">
        <v>0</v>
      </c>
      <c r="G16" s="741">
        <v>0</v>
      </c>
      <c r="H16" s="741">
        <v>0</v>
      </c>
    </row>
    <row r="17" spans="1:8" ht="18" customHeight="1" x14ac:dyDescent="0.2">
      <c r="A17" s="742" t="s">
        <v>1369</v>
      </c>
      <c r="B17" s="741">
        <v>5</v>
      </c>
      <c r="C17" s="741">
        <v>1</v>
      </c>
      <c r="D17" s="741">
        <v>1</v>
      </c>
      <c r="E17" s="741">
        <v>26</v>
      </c>
      <c r="F17" s="741">
        <v>0</v>
      </c>
      <c r="G17" s="741">
        <v>0</v>
      </c>
      <c r="H17" s="741">
        <v>0</v>
      </c>
    </row>
    <row r="18" spans="1:8" ht="18" customHeight="1" x14ac:dyDescent="0.2">
      <c r="A18" s="742" t="s">
        <v>1368</v>
      </c>
      <c r="B18" s="741">
        <v>3</v>
      </c>
      <c r="C18" s="741">
        <v>1</v>
      </c>
      <c r="D18" s="741">
        <v>0</v>
      </c>
      <c r="E18" s="741">
        <v>13</v>
      </c>
      <c r="F18" s="741">
        <v>0</v>
      </c>
      <c r="G18" s="741">
        <v>0</v>
      </c>
      <c r="H18" s="741">
        <v>0</v>
      </c>
    </row>
    <row r="19" spans="1:8" ht="18" customHeight="1" x14ac:dyDescent="0.2">
      <c r="A19" s="742" t="s">
        <v>1367</v>
      </c>
      <c r="B19" s="741">
        <v>0</v>
      </c>
      <c r="C19" s="741">
        <v>1</v>
      </c>
      <c r="D19" s="741">
        <v>0</v>
      </c>
      <c r="E19" s="741">
        <v>1</v>
      </c>
      <c r="F19" s="741">
        <v>0</v>
      </c>
      <c r="G19" s="741">
        <v>0</v>
      </c>
      <c r="H19" s="741">
        <v>0</v>
      </c>
    </row>
    <row r="20" spans="1:8" ht="18" customHeight="1" x14ac:dyDescent="0.2">
      <c r="A20" s="740" t="s">
        <v>23</v>
      </c>
      <c r="B20" s="739">
        <f t="shared" ref="B20:H20" si="0">SUM(B11:B19)</f>
        <v>166</v>
      </c>
      <c r="C20" s="739">
        <f t="shared" si="0"/>
        <v>26</v>
      </c>
      <c r="D20" s="739">
        <f t="shared" si="0"/>
        <v>21</v>
      </c>
      <c r="E20" s="739">
        <f t="shared" si="0"/>
        <v>544</v>
      </c>
      <c r="F20" s="739">
        <f t="shared" si="0"/>
        <v>3</v>
      </c>
      <c r="G20" s="739">
        <f t="shared" si="0"/>
        <v>6</v>
      </c>
      <c r="H20" s="739">
        <f t="shared" si="0"/>
        <v>13</v>
      </c>
    </row>
    <row r="21" spans="1:8" ht="19.149999999999999" customHeight="1" x14ac:dyDescent="0.2">
      <c r="A21" s="1233" t="s">
        <v>1366</v>
      </c>
      <c r="B21" s="1233"/>
      <c r="C21" s="1233"/>
      <c r="D21" s="1233"/>
      <c r="E21" s="1233"/>
      <c r="F21" s="1233"/>
      <c r="G21" s="1233"/>
      <c r="H21" s="1233"/>
    </row>
    <row r="22" spans="1:8" x14ac:dyDescent="0.2">
      <c r="A22" s="738" t="s">
        <v>1365</v>
      </c>
    </row>
    <row r="23" spans="1:8" x14ac:dyDescent="0.2">
      <c r="A23" s="737" t="s">
        <v>1364</v>
      </c>
      <c r="B23" s="736" t="s">
        <v>1363</v>
      </c>
      <c r="C23" s="1235" t="s">
        <v>1362</v>
      </c>
      <c r="D23" s="1235"/>
      <c r="E23" s="1235"/>
      <c r="F23" s="1235"/>
    </row>
    <row r="24" spans="1:8" x14ac:dyDescent="0.2">
      <c r="B24" s="736" t="s">
        <v>1361</v>
      </c>
      <c r="C24" s="736" t="s">
        <v>1360</v>
      </c>
    </row>
    <row r="25" spans="1:8" x14ac:dyDescent="0.2">
      <c r="C25" s="736" t="s">
        <v>1359</v>
      </c>
    </row>
    <row r="26" spans="1:8" x14ac:dyDescent="0.2">
      <c r="A26" s="737" t="s">
        <v>1358</v>
      </c>
    </row>
    <row r="27" spans="1:8" x14ac:dyDescent="0.2">
      <c r="A27" s="737" t="s">
        <v>1357</v>
      </c>
    </row>
    <row r="28" spans="1:8" x14ac:dyDescent="0.2">
      <c r="A28" s="1234" t="s">
        <v>1356</v>
      </c>
      <c r="B28" s="1234"/>
      <c r="C28" s="1234"/>
      <c r="D28" s="1234"/>
      <c r="E28" s="1234"/>
      <c r="F28" s="1234"/>
      <c r="G28" s="1234"/>
      <c r="H28" s="1234"/>
    </row>
    <row r="29" spans="1:8" x14ac:dyDescent="0.2">
      <c r="A29" s="1231" t="s">
        <v>1355</v>
      </c>
      <c r="B29" s="1232"/>
      <c r="C29" s="1232"/>
      <c r="D29" s="1232"/>
      <c r="E29" s="1232"/>
      <c r="F29" s="1232"/>
      <c r="G29" s="1232"/>
      <c r="H29" s="1232"/>
    </row>
    <row r="30" spans="1:8" x14ac:dyDescent="0.2">
      <c r="A30" s="737" t="s">
        <v>1354</v>
      </c>
    </row>
  </sheetData>
  <sheetProtection selectLockedCells="1"/>
  <mergeCells count="13">
    <mergeCell ref="A29:H29"/>
    <mergeCell ref="A21:H21"/>
    <mergeCell ref="A28:H28"/>
    <mergeCell ref="C23:F23"/>
    <mergeCell ref="A2:H2"/>
    <mergeCell ref="A3:H3"/>
    <mergeCell ref="H5:H8"/>
    <mergeCell ref="B5:B8"/>
    <mergeCell ref="C5:C8"/>
    <mergeCell ref="D5:D8"/>
    <mergeCell ref="E5:E8"/>
    <mergeCell ref="F5:F8"/>
    <mergeCell ref="G5:G8"/>
  </mergeCells>
  <conditionalFormatting sqref="B11:H19">
    <cfRule type="cellIs" dxfId="43" priority="1" stopIfTrue="1" operator="equal">
      <formula>0</formula>
    </cfRule>
  </conditionalFormatting>
  <printOptions horizontalCentered="1" verticalCentered="1"/>
  <pageMargins left="0.78740157480314965" right="0.63" top="0.98425196850393704" bottom="0.98425196850393704" header="0.51181102362204722" footer="0.51181102362204722"/>
  <pageSetup paperSize="9" scale="96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7"/>
  <sheetViews>
    <sheetView showGridLines="0" zoomScaleNormal="100" workbookViewId="0">
      <pane ySplit="7" topLeftCell="A86" activePane="bottomLeft" state="frozen"/>
      <selection activeCell="A5" sqref="A5:E5"/>
      <selection pane="bottomLeft" activeCell="E173" sqref="E173"/>
    </sheetView>
  </sheetViews>
  <sheetFormatPr defaultRowHeight="12.75" x14ac:dyDescent="0.2"/>
  <cols>
    <col min="1" max="1" width="7.42578125" style="1025" customWidth="1"/>
    <col min="2" max="2" width="6.7109375" style="1031" customWidth="1"/>
    <col min="3" max="3" width="54.28515625" style="1026" customWidth="1"/>
    <col min="4" max="4" width="50.5703125" style="1026" customWidth="1"/>
    <col min="5" max="5" width="6.28515625" style="1026" customWidth="1"/>
    <col min="6" max="16384" width="9.140625" style="1026"/>
  </cols>
  <sheetData>
    <row r="1" spans="1:5" s="117" customFormat="1" x14ac:dyDescent="0.2">
      <c r="A1" s="1060" t="s">
        <v>3025</v>
      </c>
      <c r="B1" s="1060"/>
      <c r="C1" s="1060"/>
      <c r="D1" s="1060"/>
      <c r="E1" s="1049"/>
    </row>
    <row r="2" spans="1:5" s="117" customFormat="1" ht="15" x14ac:dyDescent="0.2">
      <c r="A2" s="1061" t="s">
        <v>2212</v>
      </c>
      <c r="B2" s="1061"/>
      <c r="C2" s="1061"/>
      <c r="D2" s="1061"/>
      <c r="E2" s="118"/>
    </row>
    <row r="3" spans="1:5" s="117" customFormat="1" ht="36" customHeight="1" x14ac:dyDescent="0.2">
      <c r="A3" s="1062" t="s">
        <v>2211</v>
      </c>
      <c r="B3" s="1062"/>
      <c r="C3" s="1062"/>
      <c r="D3" s="1062"/>
    </row>
    <row r="4" spans="1:5" s="117" customFormat="1" x14ac:dyDescent="0.2">
      <c r="A4" s="1063" t="s">
        <v>3024</v>
      </c>
      <c r="B4" s="1063"/>
      <c r="C4" s="1063"/>
      <c r="D4" s="1063"/>
      <c r="E4" s="118"/>
    </row>
    <row r="5" spans="1:5" s="117" customFormat="1" x14ac:dyDescent="0.2">
      <c r="A5" s="1064" t="s">
        <v>2209</v>
      </c>
      <c r="B5" s="1064"/>
      <c r="C5" s="1064"/>
      <c r="D5" s="1064"/>
    </row>
    <row r="6" spans="1:5" s="117" customFormat="1" x14ac:dyDescent="0.2">
      <c r="B6" s="1048"/>
    </row>
    <row r="7" spans="1:5" ht="25.5" x14ac:dyDescent="0.2">
      <c r="A7" s="1046" t="s">
        <v>1436</v>
      </c>
      <c r="B7" s="1047" t="s">
        <v>1730</v>
      </c>
      <c r="C7" s="1046" t="s">
        <v>2208</v>
      </c>
      <c r="D7" s="1046" t="s">
        <v>2207</v>
      </c>
    </row>
    <row r="8" spans="1:5" x14ac:dyDescent="0.2">
      <c r="A8" s="1027"/>
      <c r="B8" s="1034"/>
      <c r="C8" s="1045" t="s">
        <v>3023</v>
      </c>
      <c r="D8" s="1027"/>
      <c r="E8" s="1027"/>
    </row>
    <row r="9" spans="1:5" x14ac:dyDescent="0.2">
      <c r="A9" s="1027"/>
      <c r="B9" s="1034"/>
      <c r="C9" s="1045" t="s">
        <v>875</v>
      </c>
      <c r="D9" s="1027"/>
      <c r="E9" s="1027"/>
    </row>
    <row r="10" spans="1:5" x14ac:dyDescent="0.2">
      <c r="A10" s="1027">
        <v>1</v>
      </c>
      <c r="B10" s="1034">
        <v>1</v>
      </c>
      <c r="C10" s="1038" t="s">
        <v>3022</v>
      </c>
      <c r="D10" s="1027" t="s">
        <v>3021</v>
      </c>
      <c r="E10" s="1027"/>
    </row>
    <row r="11" spans="1:5" x14ac:dyDescent="0.2">
      <c r="A11" s="1027"/>
      <c r="B11" s="1034">
        <v>2</v>
      </c>
      <c r="C11" s="1027"/>
      <c r="D11" s="1027" t="s">
        <v>3020</v>
      </c>
      <c r="E11" s="1027"/>
    </row>
    <row r="12" spans="1:5" x14ac:dyDescent="0.2">
      <c r="A12" s="1027"/>
      <c r="B12" s="1034">
        <v>3</v>
      </c>
      <c r="C12" s="1045"/>
      <c r="D12" s="1027" t="s">
        <v>3019</v>
      </c>
      <c r="E12" s="1027"/>
    </row>
    <row r="13" spans="1:5" x14ac:dyDescent="0.2">
      <c r="A13" s="1027"/>
      <c r="B13" s="1034"/>
      <c r="C13" s="1045"/>
      <c r="D13" s="1027"/>
      <c r="E13" s="1027"/>
    </row>
    <row r="14" spans="1:5" x14ac:dyDescent="0.2">
      <c r="A14" s="1027"/>
      <c r="B14" s="1034"/>
      <c r="C14" s="1040" t="s">
        <v>3018</v>
      </c>
      <c r="D14" s="1042"/>
      <c r="E14" s="1027"/>
    </row>
    <row r="15" spans="1:5" x14ac:dyDescent="0.2">
      <c r="A15" s="1027"/>
      <c r="B15" s="1034"/>
      <c r="C15" s="1027"/>
      <c r="D15" s="1042"/>
      <c r="E15" s="1027"/>
    </row>
    <row r="16" spans="1:5" x14ac:dyDescent="0.2">
      <c r="A16" s="1027"/>
      <c r="B16" s="1034"/>
      <c r="C16" s="1045" t="s">
        <v>3017</v>
      </c>
      <c r="D16" s="1042"/>
      <c r="E16" s="1027"/>
    </row>
    <row r="17" spans="1:5" x14ac:dyDescent="0.2">
      <c r="A17" s="1027"/>
      <c r="B17" s="1034"/>
      <c r="C17" s="1027"/>
      <c r="D17" s="1042"/>
      <c r="E17" s="1027"/>
    </row>
    <row r="18" spans="1:5" x14ac:dyDescent="0.2">
      <c r="A18" s="1027">
        <v>2</v>
      </c>
      <c r="B18" s="1034">
        <v>4</v>
      </c>
      <c r="C18" s="1038" t="s">
        <v>3016</v>
      </c>
      <c r="D18" s="1033" t="s">
        <v>3015</v>
      </c>
      <c r="E18" s="1027"/>
    </row>
    <row r="19" spans="1:5" x14ac:dyDescent="0.2">
      <c r="A19" s="1027">
        <v>2</v>
      </c>
      <c r="B19" s="1034">
        <f t="shared" ref="B19:B26" si="0">B18+1</f>
        <v>5</v>
      </c>
      <c r="C19" s="1038" t="s">
        <v>3014</v>
      </c>
      <c r="D19" s="1033" t="s">
        <v>3013</v>
      </c>
      <c r="E19" s="1027"/>
    </row>
    <row r="20" spans="1:5" x14ac:dyDescent="0.2">
      <c r="A20" s="1027">
        <v>3</v>
      </c>
      <c r="B20" s="1034">
        <f t="shared" si="0"/>
        <v>6</v>
      </c>
      <c r="C20" s="1038" t="s">
        <v>2010</v>
      </c>
      <c r="D20" s="1033" t="s">
        <v>3012</v>
      </c>
      <c r="E20" s="1027"/>
    </row>
    <row r="21" spans="1:5" x14ac:dyDescent="0.2">
      <c r="A21" s="1027">
        <v>4</v>
      </c>
      <c r="B21" s="1034">
        <f t="shared" si="0"/>
        <v>7</v>
      </c>
      <c r="C21" s="1038" t="s">
        <v>3011</v>
      </c>
      <c r="D21" s="1033" t="s">
        <v>3010</v>
      </c>
      <c r="E21" s="1027"/>
    </row>
    <row r="22" spans="1:5" x14ac:dyDescent="0.2">
      <c r="A22" s="1027">
        <v>5</v>
      </c>
      <c r="B22" s="1034">
        <f t="shared" si="0"/>
        <v>8</v>
      </c>
      <c r="C22" s="1038" t="s">
        <v>3009</v>
      </c>
      <c r="D22" s="1033" t="s">
        <v>3008</v>
      </c>
      <c r="E22" s="1027"/>
    </row>
    <row r="23" spans="1:5" x14ac:dyDescent="0.2">
      <c r="A23" s="1027">
        <v>6</v>
      </c>
      <c r="B23" s="1034">
        <f t="shared" si="0"/>
        <v>9</v>
      </c>
      <c r="C23" s="1033" t="s">
        <v>3007</v>
      </c>
      <c r="D23" s="1033" t="s">
        <v>3006</v>
      </c>
      <c r="E23" s="1027"/>
    </row>
    <row r="24" spans="1:5" x14ac:dyDescent="0.2">
      <c r="A24" s="1027"/>
      <c r="B24" s="1034">
        <f t="shared" si="0"/>
        <v>10</v>
      </c>
      <c r="C24" s="1038" t="s">
        <v>1938</v>
      </c>
      <c r="D24" s="1033" t="s">
        <v>3005</v>
      </c>
      <c r="E24" s="1027"/>
    </row>
    <row r="25" spans="1:5" x14ac:dyDescent="0.2">
      <c r="A25" s="1027"/>
      <c r="B25" s="1034">
        <f t="shared" si="0"/>
        <v>11</v>
      </c>
      <c r="C25" s="1038" t="s">
        <v>1938</v>
      </c>
      <c r="D25" s="1033" t="s">
        <v>3004</v>
      </c>
      <c r="E25" s="1027"/>
    </row>
    <row r="26" spans="1:5" x14ac:dyDescent="0.2">
      <c r="A26" s="1027"/>
      <c r="B26" s="1034">
        <f t="shared" si="0"/>
        <v>12</v>
      </c>
      <c r="C26" s="1038" t="s">
        <v>1938</v>
      </c>
      <c r="D26" s="1033" t="s">
        <v>3003</v>
      </c>
      <c r="E26" s="1027"/>
    </row>
    <row r="27" spans="1:5" x14ac:dyDescent="0.2">
      <c r="A27" s="1027"/>
      <c r="B27" s="1034">
        <v>13</v>
      </c>
      <c r="C27" s="1038" t="s">
        <v>1938</v>
      </c>
      <c r="D27" s="1033" t="s">
        <v>3002</v>
      </c>
      <c r="E27" s="1027"/>
    </row>
    <row r="28" spans="1:5" x14ac:dyDescent="0.2">
      <c r="A28" s="1027"/>
      <c r="B28" s="1034">
        <f t="shared" ref="B28:B46" si="1">B27+1</f>
        <v>14</v>
      </c>
      <c r="C28" s="1038" t="s">
        <v>1938</v>
      </c>
      <c r="D28" s="1033" t="s">
        <v>3001</v>
      </c>
      <c r="E28" s="1027"/>
    </row>
    <row r="29" spans="1:5" x14ac:dyDescent="0.2">
      <c r="A29" s="1027"/>
      <c r="B29" s="1034">
        <f t="shared" si="1"/>
        <v>15</v>
      </c>
      <c r="C29" s="1038" t="s">
        <v>1938</v>
      </c>
      <c r="D29" s="1033" t="s">
        <v>3000</v>
      </c>
      <c r="E29" s="1027"/>
    </row>
    <row r="30" spans="1:5" x14ac:dyDescent="0.2">
      <c r="A30" s="1027"/>
      <c r="B30" s="1034">
        <f t="shared" si="1"/>
        <v>16</v>
      </c>
      <c r="C30" s="1038" t="s">
        <v>1938</v>
      </c>
      <c r="D30" s="1033" t="s">
        <v>2999</v>
      </c>
      <c r="E30" s="1027"/>
    </row>
    <row r="31" spans="1:5" x14ac:dyDescent="0.2">
      <c r="A31" s="1027"/>
      <c r="B31" s="1034">
        <f t="shared" si="1"/>
        <v>17</v>
      </c>
      <c r="C31" s="1038" t="s">
        <v>1938</v>
      </c>
      <c r="D31" s="1033" t="s">
        <v>2998</v>
      </c>
      <c r="E31" s="1027"/>
    </row>
    <row r="32" spans="1:5" x14ac:dyDescent="0.2">
      <c r="A32" s="1027"/>
      <c r="B32" s="1034">
        <f t="shared" si="1"/>
        <v>18</v>
      </c>
      <c r="C32" s="1038" t="s">
        <v>1938</v>
      </c>
      <c r="D32" s="1033" t="s">
        <v>2997</v>
      </c>
      <c r="E32" s="1027"/>
    </row>
    <row r="33" spans="1:5" x14ac:dyDescent="0.2">
      <c r="A33" s="1027"/>
      <c r="B33" s="1034">
        <f t="shared" si="1"/>
        <v>19</v>
      </c>
      <c r="C33" s="1038" t="s">
        <v>1938</v>
      </c>
      <c r="D33" s="1033" t="s">
        <v>2996</v>
      </c>
      <c r="E33" s="1027"/>
    </row>
    <row r="34" spans="1:5" x14ac:dyDescent="0.2">
      <c r="A34" s="1027">
        <v>7</v>
      </c>
      <c r="B34" s="1034">
        <f t="shared" si="1"/>
        <v>20</v>
      </c>
      <c r="C34" s="1033" t="s">
        <v>2848</v>
      </c>
      <c r="D34" s="1033" t="s">
        <v>2995</v>
      </c>
      <c r="E34" s="1027"/>
    </row>
    <row r="35" spans="1:5" ht="25.5" x14ac:dyDescent="0.2">
      <c r="A35" s="1027">
        <v>8</v>
      </c>
      <c r="B35" s="1034">
        <f t="shared" si="1"/>
        <v>21</v>
      </c>
      <c r="C35" s="1038" t="s">
        <v>2992</v>
      </c>
      <c r="D35" s="1033" t="s">
        <v>2994</v>
      </c>
      <c r="E35" s="1027"/>
    </row>
    <row r="36" spans="1:5" ht="25.5" x14ac:dyDescent="0.2">
      <c r="A36" s="1027">
        <v>8</v>
      </c>
      <c r="B36" s="1034">
        <f t="shared" si="1"/>
        <v>22</v>
      </c>
      <c r="C36" s="1038" t="s">
        <v>2992</v>
      </c>
      <c r="D36" s="1033" t="s">
        <v>2993</v>
      </c>
      <c r="E36" s="1027"/>
    </row>
    <row r="37" spans="1:5" ht="25.5" x14ac:dyDescent="0.2">
      <c r="A37" s="1027">
        <v>8</v>
      </c>
      <c r="B37" s="1034">
        <f t="shared" si="1"/>
        <v>23</v>
      </c>
      <c r="C37" s="1038" t="s">
        <v>2992</v>
      </c>
      <c r="D37" s="1033" t="s">
        <v>2991</v>
      </c>
      <c r="E37" s="1027"/>
    </row>
    <row r="38" spans="1:5" x14ac:dyDescent="0.2">
      <c r="A38" s="1027">
        <v>9</v>
      </c>
      <c r="B38" s="1034">
        <f t="shared" si="1"/>
        <v>24</v>
      </c>
      <c r="C38" s="1038" t="s">
        <v>2846</v>
      </c>
      <c r="D38" s="1033" t="s">
        <v>2845</v>
      </c>
      <c r="E38" s="1027"/>
    </row>
    <row r="39" spans="1:5" x14ac:dyDescent="0.2">
      <c r="A39" s="1027">
        <v>10</v>
      </c>
      <c r="B39" s="1034">
        <f t="shared" si="1"/>
        <v>25</v>
      </c>
      <c r="C39" s="1033" t="s">
        <v>2990</v>
      </c>
      <c r="D39" s="1033" t="s">
        <v>2835</v>
      </c>
      <c r="E39" s="1027"/>
    </row>
    <row r="40" spans="1:5" x14ac:dyDescent="0.2">
      <c r="A40" s="1027">
        <v>11</v>
      </c>
      <c r="B40" s="1034">
        <f t="shared" si="1"/>
        <v>26</v>
      </c>
      <c r="C40" s="1038" t="s">
        <v>2834</v>
      </c>
      <c r="D40" s="1033" t="s">
        <v>2833</v>
      </c>
      <c r="E40" s="1027"/>
    </row>
    <row r="41" spans="1:5" x14ac:dyDescent="0.2">
      <c r="A41" s="1027">
        <v>12</v>
      </c>
      <c r="B41" s="1034">
        <f t="shared" si="1"/>
        <v>27</v>
      </c>
      <c r="C41" s="1038" t="s">
        <v>2989</v>
      </c>
      <c r="D41" s="1033" t="s">
        <v>2843</v>
      </c>
      <c r="E41" s="1027"/>
    </row>
    <row r="42" spans="1:5" ht="25.5" x14ac:dyDescent="0.2">
      <c r="A42" s="1027">
        <v>13</v>
      </c>
      <c r="B42" s="1034">
        <f t="shared" si="1"/>
        <v>28</v>
      </c>
      <c r="C42" s="1038" t="s">
        <v>2988</v>
      </c>
      <c r="D42" s="1033" t="s">
        <v>2987</v>
      </c>
      <c r="E42" s="1027"/>
    </row>
    <row r="43" spans="1:5" x14ac:dyDescent="0.2">
      <c r="A43" s="1027"/>
      <c r="B43" s="1034">
        <f t="shared" si="1"/>
        <v>29</v>
      </c>
      <c r="C43" s="1038" t="s">
        <v>1938</v>
      </c>
      <c r="D43" s="1033" t="s">
        <v>2986</v>
      </c>
      <c r="E43" s="1027"/>
    </row>
    <row r="44" spans="1:5" x14ac:dyDescent="0.2">
      <c r="A44" s="1027">
        <v>14</v>
      </c>
      <c r="B44" s="1034">
        <f t="shared" si="1"/>
        <v>30</v>
      </c>
      <c r="C44" s="1038" t="s">
        <v>2985</v>
      </c>
      <c r="D44" s="1033" t="s">
        <v>2984</v>
      </c>
      <c r="E44" s="1027"/>
    </row>
    <row r="45" spans="1:5" x14ac:dyDescent="0.2">
      <c r="A45" s="1027">
        <v>15</v>
      </c>
      <c r="B45" s="1034">
        <f t="shared" si="1"/>
        <v>31</v>
      </c>
      <c r="C45" s="1038" t="s">
        <v>2983</v>
      </c>
      <c r="D45" s="1033" t="s">
        <v>2982</v>
      </c>
      <c r="E45" s="1027"/>
    </row>
    <row r="46" spans="1:5" x14ac:dyDescent="0.2">
      <c r="A46" s="1027">
        <v>16</v>
      </c>
      <c r="B46" s="1034">
        <f t="shared" si="1"/>
        <v>32</v>
      </c>
      <c r="C46" s="1038" t="s">
        <v>2981</v>
      </c>
      <c r="D46" s="1033" t="s">
        <v>2979</v>
      </c>
      <c r="E46" s="1027"/>
    </row>
    <row r="47" spans="1:5" x14ac:dyDescent="0.2">
      <c r="A47" s="1027">
        <v>17</v>
      </c>
      <c r="B47" s="1034">
        <v>32</v>
      </c>
      <c r="C47" s="1038" t="s">
        <v>2980</v>
      </c>
      <c r="D47" s="1033" t="s">
        <v>2979</v>
      </c>
      <c r="E47" s="1027"/>
    </row>
    <row r="48" spans="1:5" x14ac:dyDescent="0.2">
      <c r="A48" s="1027">
        <v>18</v>
      </c>
      <c r="B48" s="1034">
        <f>B46+1</f>
        <v>33</v>
      </c>
      <c r="C48" s="1038" t="s">
        <v>2832</v>
      </c>
      <c r="D48" s="1033" t="s">
        <v>2842</v>
      </c>
      <c r="E48" s="1027"/>
    </row>
    <row r="49" spans="1:5" x14ac:dyDescent="0.2">
      <c r="A49" s="1027">
        <v>18</v>
      </c>
      <c r="B49" s="1034">
        <f t="shared" ref="B49:B73" si="2">B48+1</f>
        <v>34</v>
      </c>
      <c r="C49" s="1038" t="s">
        <v>2832</v>
      </c>
      <c r="D49" s="1033" t="s">
        <v>2831</v>
      </c>
      <c r="E49" s="1027"/>
    </row>
    <row r="50" spans="1:5" x14ac:dyDescent="0.2">
      <c r="A50" s="1027">
        <v>18</v>
      </c>
      <c r="B50" s="1034">
        <f t="shared" si="2"/>
        <v>35</v>
      </c>
      <c r="C50" s="1038" t="s">
        <v>2832</v>
      </c>
      <c r="D50" s="1033" t="s">
        <v>2978</v>
      </c>
      <c r="E50" s="1027"/>
    </row>
    <row r="51" spans="1:5" x14ac:dyDescent="0.2">
      <c r="A51" s="1027">
        <v>19</v>
      </c>
      <c r="B51" s="1034">
        <f t="shared" si="2"/>
        <v>36</v>
      </c>
      <c r="C51" s="1038" t="s">
        <v>2976</v>
      </c>
      <c r="D51" s="1033" t="s">
        <v>2977</v>
      </c>
      <c r="E51" s="1027"/>
    </row>
    <row r="52" spans="1:5" x14ac:dyDescent="0.2">
      <c r="A52" s="1027">
        <v>19</v>
      </c>
      <c r="B52" s="1034">
        <f t="shared" si="2"/>
        <v>37</v>
      </c>
      <c r="C52" s="1038" t="s">
        <v>2976</v>
      </c>
      <c r="D52" s="1033" t="s">
        <v>2975</v>
      </c>
      <c r="E52" s="1027"/>
    </row>
    <row r="53" spans="1:5" x14ac:dyDescent="0.2">
      <c r="A53" s="1027">
        <v>20</v>
      </c>
      <c r="B53" s="1034">
        <f t="shared" si="2"/>
        <v>38</v>
      </c>
      <c r="C53" s="1033" t="s">
        <v>2905</v>
      </c>
      <c r="D53" s="1033" t="s">
        <v>2974</v>
      </c>
      <c r="E53" s="1027"/>
    </row>
    <row r="54" spans="1:5" x14ac:dyDescent="0.2">
      <c r="A54" s="1027">
        <v>20</v>
      </c>
      <c r="B54" s="1034">
        <f t="shared" si="2"/>
        <v>39</v>
      </c>
      <c r="C54" s="1038" t="s">
        <v>2905</v>
      </c>
      <c r="D54" s="1033" t="s">
        <v>2973</v>
      </c>
      <c r="E54" s="1027"/>
    </row>
    <row r="55" spans="1:5" x14ac:dyDescent="0.2">
      <c r="A55" s="1027">
        <v>20</v>
      </c>
      <c r="B55" s="1034">
        <f t="shared" si="2"/>
        <v>40</v>
      </c>
      <c r="C55" s="1038" t="s">
        <v>2905</v>
      </c>
      <c r="D55" s="1033" t="s">
        <v>2943</v>
      </c>
      <c r="E55" s="1027"/>
    </row>
    <row r="56" spans="1:5" x14ac:dyDescent="0.2">
      <c r="A56" s="1027">
        <v>21</v>
      </c>
      <c r="B56" s="1034">
        <f t="shared" si="2"/>
        <v>41</v>
      </c>
      <c r="C56" s="1038" t="s">
        <v>2972</v>
      </c>
      <c r="D56" s="1033" t="s">
        <v>2971</v>
      </c>
      <c r="E56" s="1027"/>
    </row>
    <row r="57" spans="1:5" x14ac:dyDescent="0.2">
      <c r="A57" s="1027">
        <v>22</v>
      </c>
      <c r="B57" s="1034">
        <f t="shared" si="2"/>
        <v>42</v>
      </c>
      <c r="C57" s="1038" t="s">
        <v>2970</v>
      </c>
      <c r="D57" s="1033" t="s">
        <v>2969</v>
      </c>
      <c r="E57" s="1027"/>
    </row>
    <row r="58" spans="1:5" x14ac:dyDescent="0.2">
      <c r="A58" s="1027">
        <v>23</v>
      </c>
      <c r="B58" s="1034">
        <f t="shared" si="2"/>
        <v>43</v>
      </c>
      <c r="C58" s="1033" t="s">
        <v>2968</v>
      </c>
      <c r="D58" s="1033" t="s">
        <v>2967</v>
      </c>
      <c r="E58" s="1027"/>
    </row>
    <row r="59" spans="1:5" x14ac:dyDescent="0.2">
      <c r="A59" s="1027">
        <v>24</v>
      </c>
      <c r="B59" s="1034">
        <f t="shared" si="2"/>
        <v>44</v>
      </c>
      <c r="C59" s="1038" t="s">
        <v>2966</v>
      </c>
      <c r="D59" s="1033" t="s">
        <v>2965</v>
      </c>
      <c r="E59" s="1027"/>
    </row>
    <row r="60" spans="1:5" x14ac:dyDescent="0.2">
      <c r="A60" s="1027">
        <v>25</v>
      </c>
      <c r="B60" s="1034">
        <f t="shared" si="2"/>
        <v>45</v>
      </c>
      <c r="C60" s="1033" t="s">
        <v>2964</v>
      </c>
      <c r="D60" s="1033" t="s">
        <v>2963</v>
      </c>
      <c r="E60" s="1027"/>
    </row>
    <row r="61" spans="1:5" x14ac:dyDescent="0.2">
      <c r="A61" s="1027">
        <v>26</v>
      </c>
      <c r="B61" s="1034">
        <f t="shared" si="2"/>
        <v>46</v>
      </c>
      <c r="C61" s="1038" t="s">
        <v>2962</v>
      </c>
      <c r="D61" s="1033" t="s">
        <v>2961</v>
      </c>
      <c r="E61" s="1027"/>
    </row>
    <row r="62" spans="1:5" x14ac:dyDescent="0.2">
      <c r="A62" s="1027">
        <v>27</v>
      </c>
      <c r="B62" s="1034">
        <f t="shared" si="2"/>
        <v>47</v>
      </c>
      <c r="C62" s="1038" t="s">
        <v>2959</v>
      </c>
      <c r="D62" s="1033" t="s">
        <v>2960</v>
      </c>
      <c r="E62" s="1027"/>
    </row>
    <row r="63" spans="1:5" x14ac:dyDescent="0.2">
      <c r="A63" s="1027">
        <v>27</v>
      </c>
      <c r="B63" s="1034">
        <f t="shared" si="2"/>
        <v>48</v>
      </c>
      <c r="C63" s="1038" t="s">
        <v>2959</v>
      </c>
      <c r="D63" s="1033" t="s">
        <v>2958</v>
      </c>
      <c r="E63" s="1027"/>
    </row>
    <row r="64" spans="1:5" x14ac:dyDescent="0.2">
      <c r="A64" s="1027">
        <v>28</v>
      </c>
      <c r="B64" s="1034">
        <f t="shared" si="2"/>
        <v>49</v>
      </c>
      <c r="C64" s="1038" t="s">
        <v>2957</v>
      </c>
      <c r="D64" s="1033" t="s">
        <v>2956</v>
      </c>
      <c r="E64" s="1027"/>
    </row>
    <row r="65" spans="1:5" x14ac:dyDescent="0.2">
      <c r="A65" s="1027">
        <v>29</v>
      </c>
      <c r="B65" s="1034">
        <f t="shared" si="2"/>
        <v>50</v>
      </c>
      <c r="C65" s="1038" t="s">
        <v>2955</v>
      </c>
      <c r="D65" s="1033" t="s">
        <v>2954</v>
      </c>
      <c r="E65" s="1027"/>
    </row>
    <row r="66" spans="1:5" x14ac:dyDescent="0.2">
      <c r="A66" s="1027">
        <v>30</v>
      </c>
      <c r="B66" s="1034">
        <f t="shared" si="2"/>
        <v>51</v>
      </c>
      <c r="C66" s="1038" t="s">
        <v>2953</v>
      </c>
      <c r="D66" s="1033" t="s">
        <v>2952</v>
      </c>
      <c r="E66" s="1027"/>
    </row>
    <row r="67" spans="1:5" x14ac:dyDescent="0.2">
      <c r="A67" s="1027">
        <v>31</v>
      </c>
      <c r="B67" s="1034">
        <f t="shared" si="2"/>
        <v>52</v>
      </c>
      <c r="C67" s="1038" t="s">
        <v>2951</v>
      </c>
      <c r="D67" s="1033" t="s">
        <v>2950</v>
      </c>
      <c r="E67" s="1027"/>
    </row>
    <row r="68" spans="1:5" x14ac:dyDescent="0.2">
      <c r="A68" s="1027">
        <v>32</v>
      </c>
      <c r="B68" s="1034">
        <f t="shared" si="2"/>
        <v>53</v>
      </c>
      <c r="C68" s="1038" t="s">
        <v>2828</v>
      </c>
      <c r="D68" s="1033" t="s">
        <v>2949</v>
      </c>
      <c r="E68" s="1027"/>
    </row>
    <row r="69" spans="1:5" x14ac:dyDescent="0.2">
      <c r="A69" s="1027">
        <v>32</v>
      </c>
      <c r="B69" s="1034">
        <f t="shared" si="2"/>
        <v>54</v>
      </c>
      <c r="C69" s="1038" t="s">
        <v>2828</v>
      </c>
      <c r="D69" s="1033" t="s">
        <v>2829</v>
      </c>
      <c r="E69" s="1027"/>
    </row>
    <row r="70" spans="1:5" x14ac:dyDescent="0.2">
      <c r="A70" s="1027">
        <v>33</v>
      </c>
      <c r="B70" s="1034">
        <f t="shared" si="2"/>
        <v>55</v>
      </c>
      <c r="C70" s="1038" t="s">
        <v>2948</v>
      </c>
      <c r="D70" s="1033" t="s">
        <v>2947</v>
      </c>
      <c r="E70" s="1027"/>
    </row>
    <row r="71" spans="1:5" x14ac:dyDescent="0.2">
      <c r="A71" s="1027">
        <v>34</v>
      </c>
      <c r="B71" s="1034">
        <f t="shared" si="2"/>
        <v>56</v>
      </c>
      <c r="C71" s="1038" t="s">
        <v>2946</v>
      </c>
      <c r="D71" s="1033" t="s">
        <v>2945</v>
      </c>
      <c r="E71" s="1042"/>
    </row>
    <row r="72" spans="1:5" x14ac:dyDescent="0.2">
      <c r="A72" s="1027">
        <v>35</v>
      </c>
      <c r="B72" s="1034">
        <f t="shared" si="2"/>
        <v>57</v>
      </c>
      <c r="C72" s="1038" t="s">
        <v>2944</v>
      </c>
      <c r="D72" s="1033" t="s">
        <v>2943</v>
      </c>
      <c r="E72" s="1027"/>
    </row>
    <row r="73" spans="1:5" ht="25.5" x14ac:dyDescent="0.2">
      <c r="A73" s="1027">
        <v>36</v>
      </c>
      <c r="B73" s="1034">
        <f t="shared" si="2"/>
        <v>58</v>
      </c>
      <c r="C73" s="1038" t="s">
        <v>2942</v>
      </c>
      <c r="D73" s="1033" t="s">
        <v>2941</v>
      </c>
      <c r="E73" s="1027"/>
    </row>
    <row r="74" spans="1:5" x14ac:dyDescent="0.2">
      <c r="A74" s="1027"/>
      <c r="B74" s="1034">
        <v>59</v>
      </c>
      <c r="C74" s="1038" t="s">
        <v>1938</v>
      </c>
      <c r="D74" s="1033" t="s">
        <v>2940</v>
      </c>
      <c r="E74" s="1027"/>
    </row>
    <row r="75" spans="1:5" x14ac:dyDescent="0.2">
      <c r="A75" s="1027"/>
      <c r="B75" s="1034">
        <v>60</v>
      </c>
      <c r="C75" s="1038" t="s">
        <v>1938</v>
      </c>
      <c r="D75" s="1033" t="s">
        <v>2939</v>
      </c>
      <c r="E75" s="1027"/>
    </row>
    <row r="76" spans="1:5" x14ac:dyDescent="0.2">
      <c r="A76" s="1027"/>
      <c r="B76" s="1034"/>
      <c r="C76" s="1044"/>
      <c r="D76" s="1032"/>
      <c r="E76" s="1027"/>
    </row>
    <row r="77" spans="1:5" x14ac:dyDescent="0.2">
      <c r="A77" s="1027"/>
      <c r="B77" s="1034"/>
      <c r="C77" s="1040" t="s">
        <v>2938</v>
      </c>
      <c r="D77" s="1032"/>
      <c r="E77" s="1027"/>
    </row>
    <row r="78" spans="1:5" x14ac:dyDescent="0.2">
      <c r="A78" s="1027"/>
      <c r="B78" s="1034"/>
      <c r="C78" s="1044"/>
      <c r="D78" s="1032"/>
      <c r="E78" s="1027"/>
    </row>
    <row r="79" spans="1:5" x14ac:dyDescent="0.2">
      <c r="A79" s="1027">
        <v>37</v>
      </c>
      <c r="B79" s="1034">
        <v>61</v>
      </c>
      <c r="C79" s="1038" t="s">
        <v>2937</v>
      </c>
      <c r="D79" s="1033" t="s">
        <v>2936</v>
      </c>
      <c r="E79" s="1027"/>
    </row>
    <row r="80" spans="1:5" x14ac:dyDescent="0.2">
      <c r="A80" s="1027">
        <v>38</v>
      </c>
      <c r="B80" s="1034">
        <f>B79+1</f>
        <v>62</v>
      </c>
      <c r="C80" s="1038" t="s">
        <v>2935</v>
      </c>
      <c r="D80" s="1033" t="s">
        <v>2934</v>
      </c>
      <c r="E80" s="1027"/>
    </row>
    <row r="81" spans="1:5" ht="18" customHeight="1" x14ac:dyDescent="0.2">
      <c r="A81" s="1027">
        <v>39</v>
      </c>
      <c r="B81" s="1034">
        <f>B80+1</f>
        <v>63</v>
      </c>
      <c r="C81" s="1038" t="s">
        <v>2933</v>
      </c>
      <c r="D81" s="1033" t="s">
        <v>2932</v>
      </c>
      <c r="E81" s="1027"/>
    </row>
    <row r="82" spans="1:5" ht="18" customHeight="1" x14ac:dyDescent="0.2">
      <c r="A82" s="1027">
        <v>40</v>
      </c>
      <c r="B82" s="1034">
        <v>64</v>
      </c>
      <c r="C82" s="1038" t="s">
        <v>2931</v>
      </c>
      <c r="D82" s="1033" t="s">
        <v>2930</v>
      </c>
      <c r="E82" s="1027"/>
    </row>
    <row r="83" spans="1:5" x14ac:dyDescent="0.2">
      <c r="A83" s="1027">
        <v>41</v>
      </c>
      <c r="B83" s="1034">
        <f t="shared" ref="B83:B124" si="3">B82+1</f>
        <v>65</v>
      </c>
      <c r="C83" s="1038" t="s">
        <v>2928</v>
      </c>
      <c r="D83" s="1033" t="s">
        <v>2929</v>
      </c>
      <c r="E83" s="1027"/>
    </row>
    <row r="84" spans="1:5" x14ac:dyDescent="0.2">
      <c r="A84" s="1027">
        <v>41</v>
      </c>
      <c r="B84" s="1034">
        <f t="shared" si="3"/>
        <v>66</v>
      </c>
      <c r="C84" s="1038" t="s">
        <v>2928</v>
      </c>
      <c r="D84" s="1033" t="s">
        <v>2927</v>
      </c>
      <c r="E84" s="1027"/>
    </row>
    <row r="85" spans="1:5" x14ac:dyDescent="0.2">
      <c r="A85" s="1027">
        <v>42</v>
      </c>
      <c r="B85" s="1034">
        <f t="shared" si="3"/>
        <v>67</v>
      </c>
      <c r="C85" s="1033" t="s">
        <v>2923</v>
      </c>
      <c r="D85" s="1033" t="s">
        <v>2926</v>
      </c>
      <c r="E85" s="1027"/>
    </row>
    <row r="86" spans="1:5" ht="25.5" x14ac:dyDescent="0.2">
      <c r="A86" s="1027">
        <v>42</v>
      </c>
      <c r="B86" s="1034">
        <f t="shared" si="3"/>
        <v>68</v>
      </c>
      <c r="C86" s="1033" t="s">
        <v>2923</v>
      </c>
      <c r="D86" s="1033" t="s">
        <v>2925</v>
      </c>
      <c r="E86" s="1027"/>
    </row>
    <row r="87" spans="1:5" x14ac:dyDescent="0.2">
      <c r="A87" s="1027">
        <v>42</v>
      </c>
      <c r="B87" s="1034">
        <f t="shared" si="3"/>
        <v>69</v>
      </c>
      <c r="C87" s="1033" t="s">
        <v>2923</v>
      </c>
      <c r="D87" s="1033" t="s">
        <v>2924</v>
      </c>
      <c r="E87" s="1027"/>
    </row>
    <row r="88" spans="1:5" x14ac:dyDescent="0.2">
      <c r="A88" s="1027">
        <v>42</v>
      </c>
      <c r="B88" s="1034">
        <f t="shared" si="3"/>
        <v>70</v>
      </c>
      <c r="C88" s="1033" t="s">
        <v>2923</v>
      </c>
      <c r="D88" s="1033" t="s">
        <v>2922</v>
      </c>
      <c r="E88" s="1027"/>
    </row>
    <row r="89" spans="1:5" x14ac:dyDescent="0.2">
      <c r="A89" s="1027">
        <v>43</v>
      </c>
      <c r="B89" s="1034">
        <f t="shared" si="3"/>
        <v>71</v>
      </c>
      <c r="C89" s="1038" t="s">
        <v>2921</v>
      </c>
      <c r="D89" s="1033" t="s">
        <v>2920</v>
      </c>
      <c r="E89" s="1027"/>
    </row>
    <row r="90" spans="1:5" x14ac:dyDescent="0.2">
      <c r="A90" s="1027"/>
      <c r="B90" s="1034">
        <f t="shared" si="3"/>
        <v>72</v>
      </c>
      <c r="C90" s="1038" t="s">
        <v>1938</v>
      </c>
      <c r="D90" s="1033" t="s">
        <v>2919</v>
      </c>
      <c r="E90" s="1027"/>
    </row>
    <row r="91" spans="1:5" x14ac:dyDescent="0.2">
      <c r="A91" s="1027"/>
      <c r="B91" s="1034">
        <f t="shared" si="3"/>
        <v>73</v>
      </c>
      <c r="C91" s="1038" t="s">
        <v>1938</v>
      </c>
      <c r="D91" s="1033" t="s">
        <v>2918</v>
      </c>
      <c r="E91" s="1027"/>
    </row>
    <row r="92" spans="1:5" x14ac:dyDescent="0.2">
      <c r="A92" s="1027"/>
      <c r="B92" s="1034">
        <f t="shared" si="3"/>
        <v>74</v>
      </c>
      <c r="C92" s="1038" t="s">
        <v>1938</v>
      </c>
      <c r="D92" s="1033" t="s">
        <v>2917</v>
      </c>
      <c r="E92" s="1027"/>
    </row>
    <row r="93" spans="1:5" x14ac:dyDescent="0.2">
      <c r="A93" s="1027">
        <v>44</v>
      </c>
      <c r="B93" s="1034">
        <f t="shared" si="3"/>
        <v>75</v>
      </c>
      <c r="C93" s="1038" t="s">
        <v>2915</v>
      </c>
      <c r="D93" s="1033" t="s">
        <v>2916</v>
      </c>
      <c r="E93" s="1027"/>
    </row>
    <row r="94" spans="1:5" x14ac:dyDescent="0.2">
      <c r="A94" s="1027">
        <v>44</v>
      </c>
      <c r="B94" s="1034">
        <f t="shared" si="3"/>
        <v>76</v>
      </c>
      <c r="C94" s="1038" t="s">
        <v>2915</v>
      </c>
      <c r="D94" s="1033" t="s">
        <v>2914</v>
      </c>
      <c r="E94" s="1027"/>
    </row>
    <row r="95" spans="1:5" x14ac:dyDescent="0.2">
      <c r="A95" s="1027">
        <v>45</v>
      </c>
      <c r="B95" s="1034">
        <f t="shared" si="3"/>
        <v>77</v>
      </c>
      <c r="C95" s="1038" t="s">
        <v>1748</v>
      </c>
      <c r="D95" s="1033" t="s">
        <v>2913</v>
      </c>
      <c r="E95" s="1027"/>
    </row>
    <row r="96" spans="1:5" x14ac:dyDescent="0.2">
      <c r="A96" s="1027">
        <v>45</v>
      </c>
      <c r="B96" s="1034">
        <f t="shared" si="3"/>
        <v>78</v>
      </c>
      <c r="C96" s="1038" t="s">
        <v>1748</v>
      </c>
      <c r="D96" s="1033" t="s">
        <v>2912</v>
      </c>
      <c r="E96" s="1027"/>
    </row>
    <row r="97" spans="1:5" x14ac:dyDescent="0.2">
      <c r="A97" s="1027">
        <v>45</v>
      </c>
      <c r="B97" s="1034">
        <f t="shared" si="3"/>
        <v>79</v>
      </c>
      <c r="C97" s="1038" t="s">
        <v>1748</v>
      </c>
      <c r="D97" s="1033" t="s">
        <v>2911</v>
      </c>
      <c r="E97" s="1027"/>
    </row>
    <row r="98" spans="1:5" x14ac:dyDescent="0.2">
      <c r="A98" s="1027">
        <v>45</v>
      </c>
      <c r="B98" s="1034">
        <f t="shared" si="3"/>
        <v>80</v>
      </c>
      <c r="C98" s="1038" t="s">
        <v>1748</v>
      </c>
      <c r="D98" s="1033" t="s">
        <v>2910</v>
      </c>
      <c r="E98" s="1027"/>
    </row>
    <row r="99" spans="1:5" x14ac:dyDescent="0.2">
      <c r="A99" s="1027">
        <v>45</v>
      </c>
      <c r="B99" s="1034">
        <f t="shared" si="3"/>
        <v>81</v>
      </c>
      <c r="C99" s="1038" t="s">
        <v>1748</v>
      </c>
      <c r="D99" s="1033" t="s">
        <v>2909</v>
      </c>
      <c r="E99" s="1027"/>
    </row>
    <row r="100" spans="1:5" ht="25.5" x14ac:dyDescent="0.2">
      <c r="A100" s="1027">
        <v>45</v>
      </c>
      <c r="B100" s="1034">
        <f t="shared" si="3"/>
        <v>82</v>
      </c>
      <c r="C100" s="1038" t="s">
        <v>2908</v>
      </c>
      <c r="D100" s="1033" t="s">
        <v>2907</v>
      </c>
      <c r="E100" s="1027"/>
    </row>
    <row r="101" spans="1:5" x14ac:dyDescent="0.2">
      <c r="A101" s="1027">
        <v>18</v>
      </c>
      <c r="B101" s="1034">
        <f t="shared" si="3"/>
        <v>83</v>
      </c>
      <c r="C101" s="1038" t="s">
        <v>2832</v>
      </c>
      <c r="D101" s="1033" t="s">
        <v>2906</v>
      </c>
      <c r="E101" s="1027"/>
    </row>
    <row r="102" spans="1:5" x14ac:dyDescent="0.2">
      <c r="A102" s="1027">
        <v>20</v>
      </c>
      <c r="B102" s="1034">
        <f t="shared" si="3"/>
        <v>84</v>
      </c>
      <c r="C102" s="1038" t="s">
        <v>2905</v>
      </c>
      <c r="D102" s="1033" t="s">
        <v>1735</v>
      </c>
      <c r="E102" s="1027"/>
    </row>
    <row r="103" spans="1:5" x14ac:dyDescent="0.2">
      <c r="A103" s="1027">
        <v>46</v>
      </c>
      <c r="B103" s="1034">
        <f t="shared" si="3"/>
        <v>85</v>
      </c>
      <c r="C103" s="1038" t="s">
        <v>2903</v>
      </c>
      <c r="D103" s="1033" t="s">
        <v>2904</v>
      </c>
      <c r="E103" s="1027"/>
    </row>
    <row r="104" spans="1:5" x14ac:dyDescent="0.2">
      <c r="A104" s="1027">
        <v>46</v>
      </c>
      <c r="B104" s="1034">
        <f t="shared" si="3"/>
        <v>86</v>
      </c>
      <c r="C104" s="1038" t="s">
        <v>2903</v>
      </c>
      <c r="D104" s="1033" t="s">
        <v>2902</v>
      </c>
      <c r="E104" s="1027"/>
    </row>
    <row r="105" spans="1:5" x14ac:dyDescent="0.2">
      <c r="A105" s="1027">
        <v>47</v>
      </c>
      <c r="B105" s="1034">
        <f t="shared" si="3"/>
        <v>87</v>
      </c>
      <c r="C105" s="1038" t="s">
        <v>2901</v>
      </c>
      <c r="D105" s="1033" t="s">
        <v>2900</v>
      </c>
      <c r="E105" s="1027"/>
    </row>
    <row r="106" spans="1:5" x14ac:dyDescent="0.2">
      <c r="A106" s="1027">
        <v>48</v>
      </c>
      <c r="B106" s="1034">
        <f t="shared" si="3"/>
        <v>88</v>
      </c>
      <c r="C106" s="1038" t="s">
        <v>2899</v>
      </c>
      <c r="D106" s="1033" t="s">
        <v>2898</v>
      </c>
      <c r="E106" s="1027"/>
    </row>
    <row r="107" spans="1:5" x14ac:dyDescent="0.2">
      <c r="A107" s="1027">
        <v>49</v>
      </c>
      <c r="B107" s="1034">
        <f t="shared" si="3"/>
        <v>89</v>
      </c>
      <c r="C107" s="1038" t="s">
        <v>2895</v>
      </c>
      <c r="D107" s="1033" t="s">
        <v>2897</v>
      </c>
      <c r="E107" s="1027"/>
    </row>
    <row r="108" spans="1:5" x14ac:dyDescent="0.2">
      <c r="A108" s="1027">
        <v>49</v>
      </c>
      <c r="B108" s="1034">
        <f t="shared" si="3"/>
        <v>90</v>
      </c>
      <c r="C108" s="1038" t="s">
        <v>2895</v>
      </c>
      <c r="D108" s="1033" t="s">
        <v>2896</v>
      </c>
      <c r="E108" s="1027"/>
    </row>
    <row r="109" spans="1:5" x14ac:dyDescent="0.2">
      <c r="A109" s="1027">
        <v>49</v>
      </c>
      <c r="B109" s="1034">
        <f t="shared" si="3"/>
        <v>91</v>
      </c>
      <c r="C109" s="1038" t="s">
        <v>2895</v>
      </c>
      <c r="D109" s="1033" t="s">
        <v>2894</v>
      </c>
      <c r="E109" s="1027"/>
    </row>
    <row r="110" spans="1:5" ht="25.5" x14ac:dyDescent="0.2">
      <c r="A110" s="1027">
        <v>50</v>
      </c>
      <c r="B110" s="1034">
        <f t="shared" si="3"/>
        <v>92</v>
      </c>
      <c r="C110" s="1038" t="s">
        <v>2891</v>
      </c>
      <c r="D110" s="1033" t="s">
        <v>2893</v>
      </c>
      <c r="E110" s="1027"/>
    </row>
    <row r="111" spans="1:5" ht="25.5" x14ac:dyDescent="0.2">
      <c r="A111" s="1027">
        <v>50</v>
      </c>
      <c r="B111" s="1034">
        <f t="shared" si="3"/>
        <v>93</v>
      </c>
      <c r="C111" s="1038" t="s">
        <v>2891</v>
      </c>
      <c r="D111" s="1033" t="s">
        <v>2892</v>
      </c>
      <c r="E111" s="1027"/>
    </row>
    <row r="112" spans="1:5" ht="25.5" x14ac:dyDescent="0.2">
      <c r="A112" s="1027">
        <v>50</v>
      </c>
      <c r="B112" s="1034">
        <f t="shared" si="3"/>
        <v>94</v>
      </c>
      <c r="C112" s="1038" t="s">
        <v>2891</v>
      </c>
      <c r="D112" s="1033" t="s">
        <v>2890</v>
      </c>
      <c r="E112" s="1027"/>
    </row>
    <row r="113" spans="1:5" x14ac:dyDescent="0.2">
      <c r="A113" s="1027">
        <v>51</v>
      </c>
      <c r="B113" s="1034">
        <f t="shared" si="3"/>
        <v>95</v>
      </c>
      <c r="C113" s="1038" t="s">
        <v>2889</v>
      </c>
      <c r="D113" s="1033" t="s">
        <v>2888</v>
      </c>
      <c r="E113" s="1027"/>
    </row>
    <row r="114" spans="1:5" ht="25.5" x14ac:dyDescent="0.2">
      <c r="A114" s="1027">
        <v>52</v>
      </c>
      <c r="B114" s="1034">
        <f t="shared" si="3"/>
        <v>96</v>
      </c>
      <c r="C114" s="1038" t="s">
        <v>2887</v>
      </c>
      <c r="D114" s="1033" t="s">
        <v>2886</v>
      </c>
      <c r="E114" s="1027"/>
    </row>
    <row r="115" spans="1:5" x14ac:dyDescent="0.2">
      <c r="A115" s="1027"/>
      <c r="B115" s="1034">
        <f t="shared" si="3"/>
        <v>97</v>
      </c>
      <c r="C115" s="1038" t="s">
        <v>1938</v>
      </c>
      <c r="D115" s="1033" t="s">
        <v>2885</v>
      </c>
      <c r="E115" s="1027"/>
    </row>
    <row r="116" spans="1:5" x14ac:dyDescent="0.2">
      <c r="A116" s="1027">
        <v>53</v>
      </c>
      <c r="B116" s="1034">
        <f t="shared" si="3"/>
        <v>98</v>
      </c>
      <c r="C116" s="1038" t="s">
        <v>2884</v>
      </c>
      <c r="D116" s="1033" t="s">
        <v>2883</v>
      </c>
      <c r="E116" s="1027"/>
    </row>
    <row r="117" spans="1:5" x14ac:dyDescent="0.2">
      <c r="A117" s="1027">
        <v>54</v>
      </c>
      <c r="B117" s="1034">
        <f t="shared" si="3"/>
        <v>99</v>
      </c>
      <c r="C117" s="1038" t="s">
        <v>2882</v>
      </c>
      <c r="D117" s="1033" t="s">
        <v>2881</v>
      </c>
      <c r="E117" s="1027"/>
    </row>
    <row r="118" spans="1:5" x14ac:dyDescent="0.2">
      <c r="A118" s="1027">
        <v>55</v>
      </c>
      <c r="B118" s="1034">
        <f t="shared" si="3"/>
        <v>100</v>
      </c>
      <c r="C118" s="1038" t="s">
        <v>2880</v>
      </c>
      <c r="D118" s="1033" t="s">
        <v>2879</v>
      </c>
      <c r="E118" s="1027"/>
    </row>
    <row r="119" spans="1:5" x14ac:dyDescent="0.2">
      <c r="A119" s="1027">
        <v>56</v>
      </c>
      <c r="B119" s="1034">
        <f t="shared" si="3"/>
        <v>101</v>
      </c>
      <c r="C119" s="1038" t="s">
        <v>2877</v>
      </c>
      <c r="D119" s="1033" t="s">
        <v>2878</v>
      </c>
      <c r="E119" s="1027"/>
    </row>
    <row r="120" spans="1:5" x14ac:dyDescent="0.2">
      <c r="A120" s="1027">
        <v>56</v>
      </c>
      <c r="B120" s="1034">
        <f t="shared" si="3"/>
        <v>102</v>
      </c>
      <c r="C120" s="1038" t="s">
        <v>2877</v>
      </c>
      <c r="D120" s="1033" t="s">
        <v>2876</v>
      </c>
      <c r="E120" s="1027"/>
    </row>
    <row r="121" spans="1:5" x14ac:dyDescent="0.2">
      <c r="A121" s="1027">
        <v>57</v>
      </c>
      <c r="B121" s="1034">
        <f t="shared" si="3"/>
        <v>103</v>
      </c>
      <c r="C121" s="1038" t="s">
        <v>2875</v>
      </c>
      <c r="D121" s="1033" t="s">
        <v>2874</v>
      </c>
      <c r="E121" s="1027"/>
    </row>
    <row r="122" spans="1:5" x14ac:dyDescent="0.2">
      <c r="A122" s="1027">
        <v>58</v>
      </c>
      <c r="B122" s="1034">
        <f t="shared" si="3"/>
        <v>104</v>
      </c>
      <c r="C122" s="1038" t="s">
        <v>2873</v>
      </c>
      <c r="D122" s="1033" t="s">
        <v>2872</v>
      </c>
      <c r="E122" s="1027"/>
    </row>
    <row r="123" spans="1:5" x14ac:dyDescent="0.2">
      <c r="A123" s="1027">
        <v>58</v>
      </c>
      <c r="B123" s="1034">
        <f t="shared" si="3"/>
        <v>105</v>
      </c>
      <c r="C123" s="1038" t="s">
        <v>2871</v>
      </c>
      <c r="D123" s="1033" t="s">
        <v>2870</v>
      </c>
      <c r="E123" s="1027"/>
    </row>
    <row r="124" spans="1:5" x14ac:dyDescent="0.2">
      <c r="A124" s="1027">
        <v>59</v>
      </c>
      <c r="B124" s="1034">
        <f t="shared" si="3"/>
        <v>106</v>
      </c>
      <c r="C124" s="1038" t="s">
        <v>2869</v>
      </c>
      <c r="D124" s="1033" t="s">
        <v>2868</v>
      </c>
      <c r="E124" s="1027"/>
    </row>
    <row r="125" spans="1:5" x14ac:dyDescent="0.2">
      <c r="A125" s="1027"/>
      <c r="B125" s="1043"/>
      <c r="C125" s="1044"/>
      <c r="D125" s="1032"/>
      <c r="E125" s="1027"/>
    </row>
    <row r="126" spans="1:5" x14ac:dyDescent="0.2">
      <c r="A126" s="1027"/>
      <c r="B126" s="1043"/>
      <c r="C126" s="1038"/>
      <c r="D126" s="1033"/>
      <c r="E126" s="1027"/>
    </row>
    <row r="127" spans="1:5" x14ac:dyDescent="0.2">
      <c r="A127" s="1042"/>
      <c r="B127" s="1043"/>
      <c r="C127" s="1040" t="s">
        <v>2867</v>
      </c>
      <c r="D127" s="1033"/>
      <c r="E127" s="1027"/>
    </row>
    <row r="128" spans="1:5" x14ac:dyDescent="0.2">
      <c r="A128" s="1042"/>
      <c r="B128" s="1043"/>
      <c r="C128" s="1038"/>
      <c r="D128" s="1033"/>
      <c r="E128" s="1027"/>
    </row>
    <row r="129" spans="1:5" x14ac:dyDescent="0.2">
      <c r="A129" s="1042"/>
      <c r="B129" s="1034">
        <v>107</v>
      </c>
      <c r="C129" s="1038" t="s">
        <v>1938</v>
      </c>
      <c r="D129" s="1033" t="s">
        <v>2866</v>
      </c>
      <c r="E129" s="1027"/>
    </row>
    <row r="130" spans="1:5" x14ac:dyDescent="0.2">
      <c r="A130" s="1042"/>
      <c r="B130" s="1034">
        <f t="shared" ref="B130:B137" si="4">B129+1</f>
        <v>108</v>
      </c>
      <c r="C130" s="1033" t="s">
        <v>1938</v>
      </c>
      <c r="D130" s="1033" t="s">
        <v>2865</v>
      </c>
      <c r="E130" s="1027"/>
    </row>
    <row r="131" spans="1:5" x14ac:dyDescent="0.2">
      <c r="A131" s="1042"/>
      <c r="B131" s="1034">
        <f t="shared" si="4"/>
        <v>109</v>
      </c>
      <c r="C131" s="1038" t="s">
        <v>1938</v>
      </c>
      <c r="D131" s="1033" t="s">
        <v>2864</v>
      </c>
      <c r="E131" s="1027"/>
    </row>
    <row r="132" spans="1:5" x14ac:dyDescent="0.2">
      <c r="A132" s="1042"/>
      <c r="B132" s="1034">
        <f t="shared" si="4"/>
        <v>110</v>
      </c>
      <c r="C132" s="1038" t="s">
        <v>1938</v>
      </c>
      <c r="D132" s="1033" t="s">
        <v>2863</v>
      </c>
      <c r="E132" s="1027"/>
    </row>
    <row r="133" spans="1:5" x14ac:dyDescent="0.2">
      <c r="A133" s="1042"/>
      <c r="B133" s="1034">
        <f t="shared" si="4"/>
        <v>111</v>
      </c>
      <c r="C133" s="1038" t="s">
        <v>1938</v>
      </c>
      <c r="D133" s="1033" t="s">
        <v>2862</v>
      </c>
      <c r="E133" s="1027"/>
    </row>
    <row r="134" spans="1:5" x14ac:dyDescent="0.2">
      <c r="A134" s="1042"/>
      <c r="B134" s="1034">
        <f t="shared" si="4"/>
        <v>112</v>
      </c>
      <c r="C134" s="1038" t="s">
        <v>1938</v>
      </c>
      <c r="D134" s="1033" t="s">
        <v>2861</v>
      </c>
      <c r="E134" s="1027"/>
    </row>
    <row r="135" spans="1:5" x14ac:dyDescent="0.2">
      <c r="A135" s="1027">
        <v>60</v>
      </c>
      <c r="B135" s="1034">
        <f t="shared" si="4"/>
        <v>113</v>
      </c>
      <c r="C135" s="1033" t="s">
        <v>2860</v>
      </c>
      <c r="D135" s="1033" t="s">
        <v>2859</v>
      </c>
      <c r="E135" s="1027"/>
    </row>
    <row r="136" spans="1:5" x14ac:dyDescent="0.2">
      <c r="A136" s="1027">
        <v>61</v>
      </c>
      <c r="B136" s="1034">
        <f t="shared" si="4"/>
        <v>114</v>
      </c>
      <c r="C136" s="1038" t="s">
        <v>2858</v>
      </c>
      <c r="D136" s="1033" t="s">
        <v>2857</v>
      </c>
      <c r="E136" s="1027"/>
    </row>
    <row r="137" spans="1:5" x14ac:dyDescent="0.2">
      <c r="A137" s="1027">
        <v>62</v>
      </c>
      <c r="B137" s="1034">
        <f t="shared" si="4"/>
        <v>115</v>
      </c>
      <c r="C137" s="1038" t="s">
        <v>2856</v>
      </c>
      <c r="D137" s="1033" t="s">
        <v>2855</v>
      </c>
      <c r="E137" s="1027"/>
    </row>
    <row r="138" spans="1:5" x14ac:dyDescent="0.2">
      <c r="A138" s="1042"/>
      <c r="B138" s="1043"/>
      <c r="C138" s="1044"/>
      <c r="D138" s="1032"/>
      <c r="E138" s="1027"/>
    </row>
    <row r="139" spans="1:5" x14ac:dyDescent="0.2">
      <c r="A139" s="1042"/>
      <c r="B139" s="1043"/>
      <c r="C139" s="1040" t="s">
        <v>2854</v>
      </c>
      <c r="D139" s="1033"/>
      <c r="E139" s="1027"/>
    </row>
    <row r="140" spans="1:5" x14ac:dyDescent="0.2">
      <c r="A140" s="1042"/>
      <c r="B140" s="1043"/>
      <c r="C140" s="1041" t="s">
        <v>2853</v>
      </c>
      <c r="D140" s="1033"/>
      <c r="E140" s="1027"/>
    </row>
    <row r="141" spans="1:5" x14ac:dyDescent="0.2">
      <c r="A141" s="1042"/>
      <c r="B141" s="1043"/>
      <c r="C141" s="1033" t="s">
        <v>875</v>
      </c>
      <c r="D141" s="1033"/>
      <c r="E141" s="1027"/>
    </row>
    <row r="142" spans="1:5" x14ac:dyDescent="0.2">
      <c r="A142" s="1027">
        <v>9</v>
      </c>
      <c r="B142" s="1034">
        <v>24</v>
      </c>
      <c r="C142" s="1033" t="s">
        <v>2846</v>
      </c>
      <c r="D142" s="1033" t="s">
        <v>2845</v>
      </c>
      <c r="E142" s="1027"/>
    </row>
    <row r="143" spans="1:5" x14ac:dyDescent="0.2">
      <c r="A143" s="1027">
        <v>18</v>
      </c>
      <c r="B143" s="1034">
        <v>33</v>
      </c>
      <c r="C143" s="1033" t="s">
        <v>2832</v>
      </c>
      <c r="D143" s="1033" t="s">
        <v>2842</v>
      </c>
      <c r="E143" s="1027"/>
    </row>
    <row r="144" spans="1:5" x14ac:dyDescent="0.2">
      <c r="A144" s="1027">
        <v>63</v>
      </c>
      <c r="B144" s="1034">
        <v>116</v>
      </c>
      <c r="C144" s="1033" t="s">
        <v>2852</v>
      </c>
      <c r="D144" s="1033" t="s">
        <v>2851</v>
      </c>
      <c r="E144" s="1027"/>
    </row>
    <row r="145" spans="1:5" x14ac:dyDescent="0.2">
      <c r="A145" s="1042"/>
      <c r="B145" s="1034"/>
      <c r="C145" s="1033"/>
      <c r="D145" s="1033"/>
      <c r="E145" s="1027"/>
    </row>
    <row r="146" spans="1:5" x14ac:dyDescent="0.2">
      <c r="A146" s="1027"/>
      <c r="B146" s="1034"/>
      <c r="C146" s="1041" t="s">
        <v>2850</v>
      </c>
      <c r="D146" s="1033"/>
      <c r="E146" s="1027"/>
    </row>
    <row r="147" spans="1:5" x14ac:dyDescent="0.2">
      <c r="A147" s="1027"/>
      <c r="B147" s="1034"/>
      <c r="C147" s="1038"/>
      <c r="D147" s="1033"/>
      <c r="E147" s="1027"/>
    </row>
    <row r="148" spans="1:5" x14ac:dyDescent="0.2">
      <c r="A148" s="1027">
        <v>7</v>
      </c>
      <c r="B148" s="1034">
        <v>117</v>
      </c>
      <c r="C148" s="1038" t="s">
        <v>2848</v>
      </c>
      <c r="D148" s="1038" t="s">
        <v>2849</v>
      </c>
      <c r="E148" s="1027"/>
    </row>
    <row r="149" spans="1:5" x14ac:dyDescent="0.2">
      <c r="A149" s="1027">
        <v>7</v>
      </c>
      <c r="B149" s="1034">
        <v>118</v>
      </c>
      <c r="C149" s="1038" t="s">
        <v>2848</v>
      </c>
      <c r="D149" s="1033" t="s">
        <v>2847</v>
      </c>
      <c r="E149" s="1027"/>
    </row>
    <row r="150" spans="1:5" x14ac:dyDescent="0.2">
      <c r="A150" s="1027">
        <v>9</v>
      </c>
      <c r="B150" s="1034">
        <v>24</v>
      </c>
      <c r="C150" s="1038" t="s">
        <v>2846</v>
      </c>
      <c r="D150" s="1033" t="s">
        <v>2845</v>
      </c>
      <c r="E150" s="1027"/>
    </row>
    <row r="151" spans="1:5" x14ac:dyDescent="0.2">
      <c r="A151" s="1027">
        <v>10</v>
      </c>
      <c r="B151" s="1034">
        <v>25</v>
      </c>
      <c r="C151" s="1038" t="s">
        <v>2836</v>
      </c>
      <c r="D151" s="1033" t="s">
        <v>2835</v>
      </c>
      <c r="E151" s="1027"/>
    </row>
    <row r="152" spans="1:5" x14ac:dyDescent="0.2">
      <c r="A152" s="1027">
        <v>12</v>
      </c>
      <c r="B152" s="1034">
        <v>27</v>
      </c>
      <c r="C152" s="1038" t="s">
        <v>2844</v>
      </c>
      <c r="D152" s="1033" t="s">
        <v>2843</v>
      </c>
      <c r="E152" s="1027"/>
    </row>
    <row r="153" spans="1:5" x14ac:dyDescent="0.2">
      <c r="A153" s="1027">
        <v>18</v>
      </c>
      <c r="B153" s="1034">
        <v>33</v>
      </c>
      <c r="C153" s="1033" t="s">
        <v>2832</v>
      </c>
      <c r="D153" s="1033" t="s">
        <v>2842</v>
      </c>
      <c r="E153" s="1027"/>
    </row>
    <row r="154" spans="1:5" x14ac:dyDescent="0.2">
      <c r="A154" s="1027">
        <v>18</v>
      </c>
      <c r="B154" s="1034">
        <v>34</v>
      </c>
      <c r="C154" s="1033" t="s">
        <v>2832</v>
      </c>
      <c r="D154" s="1033" t="s">
        <v>2831</v>
      </c>
      <c r="E154" s="1027"/>
    </row>
    <row r="155" spans="1:5" x14ac:dyDescent="0.2">
      <c r="A155" s="1027">
        <v>64</v>
      </c>
      <c r="B155" s="1034">
        <v>119</v>
      </c>
      <c r="C155" s="1038" t="s">
        <v>2841</v>
      </c>
      <c r="D155" s="1033" t="s">
        <v>2840</v>
      </c>
      <c r="E155" s="1027"/>
    </row>
    <row r="156" spans="1:5" ht="25.5" x14ac:dyDescent="0.2">
      <c r="A156" s="1027">
        <v>65</v>
      </c>
      <c r="B156" s="1034">
        <v>120</v>
      </c>
      <c r="C156" s="1033" t="s">
        <v>2839</v>
      </c>
      <c r="D156" s="1033" t="s">
        <v>2838</v>
      </c>
      <c r="E156" s="1027"/>
    </row>
    <row r="157" spans="1:5" x14ac:dyDescent="0.2">
      <c r="A157" s="1027"/>
      <c r="B157" s="1034"/>
      <c r="C157" s="1038"/>
      <c r="D157" s="1033"/>
      <c r="E157" s="1027"/>
    </row>
    <row r="158" spans="1:5" x14ac:dyDescent="0.2">
      <c r="A158" s="1027"/>
      <c r="B158" s="1034"/>
      <c r="C158" s="1038"/>
      <c r="D158" s="1033"/>
      <c r="E158" s="1027"/>
    </row>
    <row r="159" spans="1:5" x14ac:dyDescent="0.2">
      <c r="A159" s="1027"/>
      <c r="B159" s="1034"/>
      <c r="C159" s="1040" t="s">
        <v>2837</v>
      </c>
      <c r="D159" s="1033"/>
      <c r="E159" s="1027"/>
    </row>
    <row r="160" spans="1:5" x14ac:dyDescent="0.2">
      <c r="A160" s="1027"/>
      <c r="B160" s="1034"/>
      <c r="C160" s="1038"/>
      <c r="D160" s="1033"/>
      <c r="E160" s="1027"/>
    </row>
    <row r="161" spans="1:5" x14ac:dyDescent="0.2">
      <c r="A161" s="1027">
        <v>10</v>
      </c>
      <c r="B161" s="1034">
        <v>25</v>
      </c>
      <c r="C161" s="1033" t="s">
        <v>2836</v>
      </c>
      <c r="D161" s="1033" t="s">
        <v>2835</v>
      </c>
      <c r="E161" s="1027"/>
    </row>
    <row r="162" spans="1:5" x14ac:dyDescent="0.2">
      <c r="A162" s="1027">
        <v>11</v>
      </c>
      <c r="B162" s="1034">
        <v>26</v>
      </c>
      <c r="C162" s="1038" t="s">
        <v>2834</v>
      </c>
      <c r="D162" s="1033" t="s">
        <v>2833</v>
      </c>
      <c r="E162" s="1027"/>
    </row>
    <row r="163" spans="1:5" x14ac:dyDescent="0.2">
      <c r="A163" s="1027">
        <v>18</v>
      </c>
      <c r="B163" s="1034">
        <v>34</v>
      </c>
      <c r="C163" s="1033" t="s">
        <v>2832</v>
      </c>
      <c r="D163" s="1033" t="s">
        <v>2831</v>
      </c>
      <c r="E163" s="1027"/>
    </row>
    <row r="164" spans="1:5" x14ac:dyDescent="0.2">
      <c r="A164" s="1027">
        <v>32</v>
      </c>
      <c r="B164" s="1034">
        <v>53</v>
      </c>
      <c r="C164" s="1038" t="s">
        <v>2828</v>
      </c>
      <c r="D164" s="1033" t="s">
        <v>2830</v>
      </c>
      <c r="E164" s="1027"/>
    </row>
    <row r="165" spans="1:5" x14ac:dyDescent="0.2">
      <c r="A165" s="1027">
        <v>32</v>
      </c>
      <c r="B165" s="1034">
        <v>54</v>
      </c>
      <c r="C165" s="1038" t="s">
        <v>2828</v>
      </c>
      <c r="D165" s="1033" t="s">
        <v>2829</v>
      </c>
      <c r="E165" s="1027"/>
    </row>
    <row r="166" spans="1:5" x14ac:dyDescent="0.2">
      <c r="A166" s="1027">
        <v>32</v>
      </c>
      <c r="B166" s="1034">
        <v>121</v>
      </c>
      <c r="C166" s="1038" t="s">
        <v>2828</v>
      </c>
      <c r="D166" s="1033" t="s">
        <v>2827</v>
      </c>
      <c r="E166" s="1027"/>
    </row>
    <row r="167" spans="1:5" x14ac:dyDescent="0.2">
      <c r="A167" s="1027"/>
      <c r="B167" s="1034"/>
      <c r="C167" s="1038"/>
      <c r="D167" s="1033"/>
      <c r="E167" s="1027"/>
    </row>
    <row r="168" spans="1:5" x14ac:dyDescent="0.2">
      <c r="A168" s="1039"/>
      <c r="B168" s="1034"/>
      <c r="C168" s="1040" t="s">
        <v>2826</v>
      </c>
      <c r="D168" s="1033"/>
      <c r="E168" s="1027"/>
    </row>
    <row r="169" spans="1:5" x14ac:dyDescent="0.2">
      <c r="A169" s="1039"/>
      <c r="B169" s="1034"/>
      <c r="C169" s="1038"/>
      <c r="D169" s="1033"/>
      <c r="E169" s="1027"/>
    </row>
    <row r="170" spans="1:5" x14ac:dyDescent="0.2">
      <c r="A170" s="1039">
        <v>66</v>
      </c>
      <c r="B170" s="1034">
        <v>122</v>
      </c>
      <c r="C170" s="1033" t="s">
        <v>2825</v>
      </c>
      <c r="D170" s="1033"/>
      <c r="E170" s="1027"/>
    </row>
    <row r="171" spans="1:5" x14ac:dyDescent="0.2">
      <c r="A171" s="1035">
        <f t="shared" ref="A171:B173" si="5">A170+1</f>
        <v>67</v>
      </c>
      <c r="B171" s="1034">
        <f t="shared" si="5"/>
        <v>123</v>
      </c>
      <c r="C171" s="1033" t="s">
        <v>2824</v>
      </c>
      <c r="D171" s="1033"/>
      <c r="E171" s="1027"/>
    </row>
    <row r="172" spans="1:5" x14ac:dyDescent="0.2">
      <c r="A172" s="1035">
        <f t="shared" si="5"/>
        <v>68</v>
      </c>
      <c r="B172" s="1034">
        <f t="shared" si="5"/>
        <v>124</v>
      </c>
      <c r="C172" s="1033" t="s">
        <v>2823</v>
      </c>
      <c r="D172" s="1033"/>
      <c r="E172" s="1027"/>
    </row>
    <row r="173" spans="1:5" x14ac:dyDescent="0.2">
      <c r="A173" s="1035">
        <f t="shared" si="5"/>
        <v>69</v>
      </c>
      <c r="B173" s="1034">
        <f t="shared" si="5"/>
        <v>125</v>
      </c>
      <c r="C173" s="1033" t="s">
        <v>2822</v>
      </c>
      <c r="D173" s="1033"/>
      <c r="E173" s="1027"/>
    </row>
    <row r="174" spans="1:5" x14ac:dyDescent="0.2">
      <c r="A174" s="1035">
        <v>42</v>
      </c>
      <c r="B174" s="1034">
        <f t="shared" ref="B174:B205" si="6">B173+1</f>
        <v>126</v>
      </c>
      <c r="C174" s="1033" t="s">
        <v>2819</v>
      </c>
      <c r="D174" s="1033" t="s">
        <v>2821</v>
      </c>
      <c r="E174" s="1027"/>
    </row>
    <row r="175" spans="1:5" x14ac:dyDescent="0.2">
      <c r="A175" s="1035">
        <v>42</v>
      </c>
      <c r="B175" s="1034">
        <f t="shared" si="6"/>
        <v>127</v>
      </c>
      <c r="C175" s="1033" t="s">
        <v>2819</v>
      </c>
      <c r="D175" s="1033" t="s">
        <v>2820</v>
      </c>
      <c r="E175" s="1027"/>
    </row>
    <row r="176" spans="1:5" x14ac:dyDescent="0.2">
      <c r="A176" s="1035">
        <v>42</v>
      </c>
      <c r="B176" s="1034">
        <f t="shared" si="6"/>
        <v>128</v>
      </c>
      <c r="C176" s="1033" t="s">
        <v>2819</v>
      </c>
      <c r="D176" s="1033" t="s">
        <v>2769</v>
      </c>
      <c r="E176" s="1027"/>
    </row>
    <row r="177" spans="1:5" x14ac:dyDescent="0.2">
      <c r="A177" s="1035">
        <v>42</v>
      </c>
      <c r="B177" s="1034">
        <f t="shared" si="6"/>
        <v>129</v>
      </c>
      <c r="C177" s="1038" t="s">
        <v>2818</v>
      </c>
      <c r="D177" s="1033"/>
      <c r="E177" s="1027"/>
    </row>
    <row r="178" spans="1:5" x14ac:dyDescent="0.2">
      <c r="A178" s="1035">
        <v>70</v>
      </c>
      <c r="B178" s="1034">
        <f t="shared" si="6"/>
        <v>130</v>
      </c>
      <c r="C178" s="1026" t="s">
        <v>2817</v>
      </c>
      <c r="D178" s="1026" t="s">
        <v>2786</v>
      </c>
      <c r="E178" s="1027"/>
    </row>
    <row r="179" spans="1:5" x14ac:dyDescent="0.2">
      <c r="A179" s="1035">
        <f t="shared" ref="A179:A224" si="7">A178+1</f>
        <v>71</v>
      </c>
      <c r="B179" s="1034">
        <f t="shared" si="6"/>
        <v>131</v>
      </c>
      <c r="C179" s="1033" t="s">
        <v>2816</v>
      </c>
      <c r="D179" s="1033"/>
      <c r="E179" s="1027"/>
    </row>
    <row r="180" spans="1:5" x14ac:dyDescent="0.2">
      <c r="A180" s="1035">
        <f t="shared" si="7"/>
        <v>72</v>
      </c>
      <c r="B180" s="1034">
        <f t="shared" si="6"/>
        <v>132</v>
      </c>
      <c r="C180" s="1033" t="s">
        <v>2815</v>
      </c>
      <c r="D180" s="1033"/>
      <c r="E180" s="1027"/>
    </row>
    <row r="181" spans="1:5" x14ac:dyDescent="0.2">
      <c r="A181" s="1035">
        <f t="shared" si="7"/>
        <v>73</v>
      </c>
      <c r="B181" s="1034">
        <f t="shared" si="6"/>
        <v>133</v>
      </c>
      <c r="C181" s="1033" t="s">
        <v>2814</v>
      </c>
      <c r="D181" s="1033"/>
      <c r="E181" s="1027"/>
    </row>
    <row r="182" spans="1:5" x14ac:dyDescent="0.2">
      <c r="A182" s="1035">
        <f t="shared" si="7"/>
        <v>74</v>
      </c>
      <c r="B182" s="1034">
        <f t="shared" si="6"/>
        <v>134</v>
      </c>
      <c r="C182" s="1033" t="s">
        <v>2813</v>
      </c>
      <c r="D182" s="1033"/>
      <c r="E182" s="1027"/>
    </row>
    <row r="183" spans="1:5" x14ac:dyDescent="0.2">
      <c r="A183" s="1035">
        <f t="shared" si="7"/>
        <v>75</v>
      </c>
      <c r="B183" s="1034">
        <f t="shared" si="6"/>
        <v>135</v>
      </c>
      <c r="C183" s="1033" t="s">
        <v>2812</v>
      </c>
      <c r="D183" s="1033"/>
      <c r="E183" s="1027"/>
    </row>
    <row r="184" spans="1:5" x14ac:dyDescent="0.2">
      <c r="A184" s="1035">
        <f t="shared" si="7"/>
        <v>76</v>
      </c>
      <c r="B184" s="1034">
        <f t="shared" si="6"/>
        <v>136</v>
      </c>
      <c r="C184" s="1026" t="s">
        <v>2811</v>
      </c>
      <c r="E184" s="1027"/>
    </row>
    <row r="185" spans="1:5" x14ac:dyDescent="0.2">
      <c r="A185" s="1035">
        <f t="shared" si="7"/>
        <v>77</v>
      </c>
      <c r="B185" s="1034">
        <f t="shared" si="6"/>
        <v>137</v>
      </c>
      <c r="C185" s="1033" t="s">
        <v>2810</v>
      </c>
      <c r="D185" s="1033"/>
      <c r="E185" s="1027"/>
    </row>
    <row r="186" spans="1:5" x14ac:dyDescent="0.2">
      <c r="A186" s="1035">
        <f t="shared" si="7"/>
        <v>78</v>
      </c>
      <c r="B186" s="1034">
        <f t="shared" si="6"/>
        <v>138</v>
      </c>
      <c r="C186" s="1033" t="s">
        <v>2809</v>
      </c>
      <c r="D186" s="1033"/>
      <c r="E186" s="1027"/>
    </row>
    <row r="187" spans="1:5" x14ac:dyDescent="0.2">
      <c r="A187" s="1035">
        <f t="shared" si="7"/>
        <v>79</v>
      </c>
      <c r="B187" s="1034">
        <f t="shared" si="6"/>
        <v>139</v>
      </c>
      <c r="C187" s="1026" t="s">
        <v>2808</v>
      </c>
      <c r="D187" s="1026" t="s">
        <v>2771</v>
      </c>
      <c r="E187" s="1027"/>
    </row>
    <row r="188" spans="1:5" x14ac:dyDescent="0.2">
      <c r="A188" s="1035">
        <f t="shared" si="7"/>
        <v>80</v>
      </c>
      <c r="B188" s="1034">
        <f t="shared" si="6"/>
        <v>140</v>
      </c>
      <c r="C188" s="1033" t="s">
        <v>2807</v>
      </c>
      <c r="D188" s="1033"/>
      <c r="E188" s="1027"/>
    </row>
    <row r="189" spans="1:5" x14ac:dyDescent="0.2">
      <c r="A189" s="1035">
        <f t="shared" si="7"/>
        <v>81</v>
      </c>
      <c r="B189" s="1034">
        <f t="shared" si="6"/>
        <v>141</v>
      </c>
      <c r="C189" s="1033" t="s">
        <v>2806</v>
      </c>
      <c r="D189" s="1033"/>
      <c r="E189" s="1027"/>
    </row>
    <row r="190" spans="1:5" x14ac:dyDescent="0.2">
      <c r="A190" s="1035">
        <f t="shared" si="7"/>
        <v>82</v>
      </c>
      <c r="B190" s="1034">
        <f t="shared" si="6"/>
        <v>142</v>
      </c>
      <c r="C190" s="1033" t="s">
        <v>2805</v>
      </c>
      <c r="D190" s="1033" t="s">
        <v>2804</v>
      </c>
      <c r="E190" s="1027"/>
    </row>
    <row r="191" spans="1:5" x14ac:dyDescent="0.2">
      <c r="A191" s="1035">
        <f t="shared" si="7"/>
        <v>83</v>
      </c>
      <c r="B191" s="1034">
        <f t="shared" si="6"/>
        <v>143</v>
      </c>
      <c r="C191" s="1033" t="s">
        <v>2803</v>
      </c>
      <c r="D191" s="1033"/>
      <c r="E191" s="1027"/>
    </row>
    <row r="192" spans="1:5" x14ac:dyDescent="0.2">
      <c r="A192" s="1035">
        <f t="shared" si="7"/>
        <v>84</v>
      </c>
      <c r="B192" s="1034">
        <f t="shared" si="6"/>
        <v>144</v>
      </c>
      <c r="C192" s="1033" t="s">
        <v>2802</v>
      </c>
      <c r="D192" s="1033"/>
      <c r="E192" s="1027"/>
    </row>
    <row r="193" spans="1:5" x14ac:dyDescent="0.2">
      <c r="A193" s="1035">
        <f t="shared" si="7"/>
        <v>85</v>
      </c>
      <c r="B193" s="1034">
        <f t="shared" si="6"/>
        <v>145</v>
      </c>
      <c r="C193" s="1033" t="s">
        <v>2801</v>
      </c>
      <c r="D193" s="1033"/>
    </row>
    <row r="194" spans="1:5" x14ac:dyDescent="0.2">
      <c r="A194" s="1035">
        <f t="shared" si="7"/>
        <v>86</v>
      </c>
      <c r="B194" s="1034">
        <f t="shared" si="6"/>
        <v>146</v>
      </c>
      <c r="C194" s="1033" t="s">
        <v>2800</v>
      </c>
      <c r="D194" s="1033"/>
      <c r="E194" s="1027"/>
    </row>
    <row r="195" spans="1:5" x14ac:dyDescent="0.2">
      <c r="A195" s="1035">
        <f t="shared" si="7"/>
        <v>87</v>
      </c>
      <c r="B195" s="1034">
        <f t="shared" si="6"/>
        <v>147</v>
      </c>
      <c r="C195" s="1026" t="s">
        <v>2799</v>
      </c>
      <c r="E195" s="1027"/>
    </row>
    <row r="196" spans="1:5" ht="25.5" x14ac:dyDescent="0.2">
      <c r="A196" s="1035">
        <f t="shared" si="7"/>
        <v>88</v>
      </c>
      <c r="B196" s="1034">
        <f t="shared" si="6"/>
        <v>148</v>
      </c>
      <c r="C196" s="1033" t="s">
        <v>2798</v>
      </c>
      <c r="D196" s="1033"/>
      <c r="E196" s="1027"/>
    </row>
    <row r="197" spans="1:5" x14ac:dyDescent="0.2">
      <c r="A197" s="1035">
        <f t="shared" si="7"/>
        <v>89</v>
      </c>
      <c r="B197" s="1034">
        <f t="shared" si="6"/>
        <v>149</v>
      </c>
      <c r="C197" s="1033" t="s">
        <v>2797</v>
      </c>
      <c r="D197" s="1033"/>
      <c r="E197" s="1027"/>
    </row>
    <row r="198" spans="1:5" x14ac:dyDescent="0.2">
      <c r="A198" s="1035">
        <f t="shared" si="7"/>
        <v>90</v>
      </c>
      <c r="B198" s="1034">
        <f t="shared" si="6"/>
        <v>150</v>
      </c>
      <c r="C198" s="1026" t="s">
        <v>2796</v>
      </c>
      <c r="D198" s="1026" t="s">
        <v>2771</v>
      </c>
      <c r="E198" s="1027"/>
    </row>
    <row r="199" spans="1:5" ht="25.5" x14ac:dyDescent="0.2">
      <c r="A199" s="1035">
        <f t="shared" si="7"/>
        <v>91</v>
      </c>
      <c r="B199" s="1034">
        <f t="shared" si="6"/>
        <v>151</v>
      </c>
      <c r="C199" s="1033" t="s">
        <v>2795</v>
      </c>
      <c r="D199" s="1033"/>
      <c r="E199" s="1027"/>
    </row>
    <row r="200" spans="1:5" ht="25.5" x14ac:dyDescent="0.2">
      <c r="A200" s="1035">
        <f t="shared" si="7"/>
        <v>92</v>
      </c>
      <c r="B200" s="1034">
        <f t="shared" si="6"/>
        <v>152</v>
      </c>
      <c r="C200" s="1033" t="s">
        <v>2794</v>
      </c>
      <c r="D200" s="1033" t="s">
        <v>2793</v>
      </c>
      <c r="E200" s="1027"/>
    </row>
    <row r="201" spans="1:5" x14ac:dyDescent="0.2">
      <c r="A201" s="1035">
        <f t="shared" si="7"/>
        <v>93</v>
      </c>
      <c r="B201" s="1034">
        <f t="shared" si="6"/>
        <v>153</v>
      </c>
      <c r="C201" s="1033" t="s">
        <v>2792</v>
      </c>
      <c r="D201" s="1033"/>
      <c r="E201" s="1027"/>
    </row>
    <row r="202" spans="1:5" x14ac:dyDescent="0.2">
      <c r="A202" s="1035">
        <f t="shared" si="7"/>
        <v>94</v>
      </c>
      <c r="B202" s="1034">
        <f t="shared" si="6"/>
        <v>154</v>
      </c>
      <c r="C202" s="1033" t="s">
        <v>2791</v>
      </c>
      <c r="D202" s="1033"/>
      <c r="E202" s="1027"/>
    </row>
    <row r="203" spans="1:5" ht="15" x14ac:dyDescent="0.2">
      <c r="A203" s="1035">
        <f t="shared" si="7"/>
        <v>95</v>
      </c>
      <c r="B203" s="1034">
        <f t="shared" si="6"/>
        <v>155</v>
      </c>
      <c r="C203" s="1036" t="s">
        <v>2790</v>
      </c>
    </row>
    <row r="204" spans="1:5" x14ac:dyDescent="0.2">
      <c r="A204" s="1035">
        <f t="shared" si="7"/>
        <v>96</v>
      </c>
      <c r="B204" s="1034">
        <f t="shared" si="6"/>
        <v>156</v>
      </c>
      <c r="C204" s="1033" t="s">
        <v>2789</v>
      </c>
      <c r="D204" s="1033"/>
    </row>
    <row r="205" spans="1:5" x14ac:dyDescent="0.2">
      <c r="A205" s="1035">
        <f t="shared" si="7"/>
        <v>97</v>
      </c>
      <c r="B205" s="1034">
        <f t="shared" si="6"/>
        <v>157</v>
      </c>
      <c r="C205" s="1033" t="s">
        <v>2788</v>
      </c>
      <c r="D205" s="1033"/>
    </row>
    <row r="206" spans="1:5" x14ac:dyDescent="0.2">
      <c r="A206" s="1035">
        <f t="shared" si="7"/>
        <v>98</v>
      </c>
      <c r="B206" s="1034">
        <f t="shared" ref="B206:B224" si="8">B205+1</f>
        <v>158</v>
      </c>
      <c r="C206" s="1026" t="s">
        <v>2787</v>
      </c>
      <c r="D206" s="1026" t="s">
        <v>2786</v>
      </c>
    </row>
    <row r="207" spans="1:5" x14ac:dyDescent="0.2">
      <c r="A207" s="1035">
        <f t="shared" si="7"/>
        <v>99</v>
      </c>
      <c r="B207" s="1034">
        <f t="shared" si="8"/>
        <v>159</v>
      </c>
      <c r="C207" s="1033" t="s">
        <v>2785</v>
      </c>
      <c r="D207" s="1033" t="s">
        <v>2784</v>
      </c>
    </row>
    <row r="208" spans="1:5" x14ac:dyDescent="0.2">
      <c r="A208" s="1035">
        <f t="shared" si="7"/>
        <v>100</v>
      </c>
      <c r="B208" s="1034">
        <f t="shared" si="8"/>
        <v>160</v>
      </c>
      <c r="C208" s="1033" t="s">
        <v>2783</v>
      </c>
      <c r="D208" s="1033"/>
    </row>
    <row r="209" spans="1:4" x14ac:dyDescent="0.2">
      <c r="A209" s="1035">
        <f t="shared" si="7"/>
        <v>101</v>
      </c>
      <c r="B209" s="1034">
        <f t="shared" si="8"/>
        <v>161</v>
      </c>
      <c r="C209" s="1033" t="s">
        <v>2782</v>
      </c>
      <c r="D209" s="1033"/>
    </row>
    <row r="210" spans="1:4" x14ac:dyDescent="0.2">
      <c r="A210" s="1035">
        <f t="shared" si="7"/>
        <v>102</v>
      </c>
      <c r="B210" s="1034">
        <f t="shared" si="8"/>
        <v>162</v>
      </c>
      <c r="C210" s="1037" t="s">
        <v>2781</v>
      </c>
      <c r="D210" s="1033"/>
    </row>
    <row r="211" spans="1:4" x14ac:dyDescent="0.2">
      <c r="A211" s="1035">
        <f t="shared" si="7"/>
        <v>103</v>
      </c>
      <c r="B211" s="1034">
        <f t="shared" si="8"/>
        <v>163</v>
      </c>
      <c r="C211" s="1037" t="s">
        <v>2780</v>
      </c>
      <c r="D211" s="1033" t="s">
        <v>2779</v>
      </c>
    </row>
    <row r="212" spans="1:4" ht="25.5" x14ac:dyDescent="0.2">
      <c r="A212" s="1035">
        <f t="shared" si="7"/>
        <v>104</v>
      </c>
      <c r="B212" s="1034">
        <f t="shared" si="8"/>
        <v>164</v>
      </c>
      <c r="C212" s="1033" t="s">
        <v>2778</v>
      </c>
      <c r="D212" s="1033"/>
    </row>
    <row r="213" spans="1:4" ht="15" x14ac:dyDescent="0.2">
      <c r="A213" s="1035">
        <f t="shared" si="7"/>
        <v>105</v>
      </c>
      <c r="B213" s="1034">
        <f t="shared" si="8"/>
        <v>165</v>
      </c>
      <c r="C213" s="1036" t="s">
        <v>2777</v>
      </c>
    </row>
    <row r="214" spans="1:4" x14ac:dyDescent="0.2">
      <c r="A214" s="1035">
        <f t="shared" si="7"/>
        <v>106</v>
      </c>
      <c r="B214" s="1034">
        <f t="shared" si="8"/>
        <v>166</v>
      </c>
      <c r="C214" s="1026" t="s">
        <v>2776</v>
      </c>
      <c r="D214" s="1026" t="s">
        <v>2771</v>
      </c>
    </row>
    <row r="215" spans="1:4" ht="25.5" x14ac:dyDescent="0.2">
      <c r="A215" s="1035">
        <f t="shared" si="7"/>
        <v>107</v>
      </c>
      <c r="B215" s="1034">
        <f t="shared" si="8"/>
        <v>167</v>
      </c>
      <c r="C215" s="1033" t="s">
        <v>2775</v>
      </c>
      <c r="D215" s="1033"/>
    </row>
    <row r="216" spans="1:4" x14ac:dyDescent="0.2">
      <c r="A216" s="1035">
        <f t="shared" si="7"/>
        <v>108</v>
      </c>
      <c r="B216" s="1034">
        <f t="shared" si="8"/>
        <v>168</v>
      </c>
      <c r="C216" s="1033" t="s">
        <v>2774</v>
      </c>
      <c r="D216" s="1033"/>
    </row>
    <row r="217" spans="1:4" x14ac:dyDescent="0.2">
      <c r="A217" s="1035">
        <f t="shared" si="7"/>
        <v>109</v>
      </c>
      <c r="B217" s="1034">
        <f t="shared" si="8"/>
        <v>169</v>
      </c>
      <c r="C217" s="1033" t="s">
        <v>2773</v>
      </c>
      <c r="D217" s="1033" t="s">
        <v>2771</v>
      </c>
    </row>
    <row r="218" spans="1:4" x14ac:dyDescent="0.2">
      <c r="A218" s="1035">
        <f t="shared" si="7"/>
        <v>110</v>
      </c>
      <c r="B218" s="1034">
        <f t="shared" si="8"/>
        <v>170</v>
      </c>
      <c r="C218" s="1033" t="s">
        <v>2772</v>
      </c>
      <c r="D218" s="1033" t="s">
        <v>2771</v>
      </c>
    </row>
    <row r="219" spans="1:4" x14ac:dyDescent="0.2">
      <c r="A219" s="1035">
        <f t="shared" si="7"/>
        <v>111</v>
      </c>
      <c r="B219" s="1034">
        <f t="shared" si="8"/>
        <v>171</v>
      </c>
      <c r="C219" s="1033" t="s">
        <v>2770</v>
      </c>
      <c r="D219" s="1033" t="s">
        <v>2769</v>
      </c>
    </row>
    <row r="220" spans="1:4" x14ac:dyDescent="0.2">
      <c r="A220" s="1035">
        <f t="shared" si="7"/>
        <v>112</v>
      </c>
      <c r="B220" s="1034">
        <f t="shared" si="8"/>
        <v>172</v>
      </c>
      <c r="C220" s="1033" t="s">
        <v>2768</v>
      </c>
      <c r="D220" s="1033" t="s">
        <v>2767</v>
      </c>
    </row>
    <row r="221" spans="1:4" x14ac:dyDescent="0.2">
      <c r="A221" s="1035">
        <f t="shared" si="7"/>
        <v>113</v>
      </c>
      <c r="B221" s="1034">
        <f t="shared" si="8"/>
        <v>173</v>
      </c>
      <c r="C221" s="1033" t="s">
        <v>2766</v>
      </c>
      <c r="D221" s="1033"/>
    </row>
    <row r="222" spans="1:4" x14ac:dyDescent="0.2">
      <c r="A222" s="1035">
        <f t="shared" si="7"/>
        <v>114</v>
      </c>
      <c r="B222" s="1034">
        <f t="shared" si="8"/>
        <v>174</v>
      </c>
      <c r="C222" s="1033" t="s">
        <v>2765</v>
      </c>
      <c r="D222" s="1033"/>
    </row>
    <row r="223" spans="1:4" x14ac:dyDescent="0.2">
      <c r="A223" s="1035">
        <f t="shared" si="7"/>
        <v>115</v>
      </c>
      <c r="B223" s="1034">
        <f t="shared" si="8"/>
        <v>175</v>
      </c>
      <c r="C223" s="1033" t="s">
        <v>2764</v>
      </c>
      <c r="D223" s="1033" t="s">
        <v>2763</v>
      </c>
    </row>
    <row r="224" spans="1:4" x14ac:dyDescent="0.2">
      <c r="A224" s="1035">
        <f t="shared" si="7"/>
        <v>116</v>
      </c>
      <c r="B224" s="1034">
        <f t="shared" si="8"/>
        <v>176</v>
      </c>
      <c r="C224" s="1033" t="s">
        <v>2762</v>
      </c>
      <c r="D224" s="1033"/>
    </row>
    <row r="225" spans="3:4" x14ac:dyDescent="0.2">
      <c r="C225" s="1032"/>
      <c r="D225" s="1032"/>
    </row>
    <row r="226" spans="3:4" x14ac:dyDescent="0.2">
      <c r="C226" s="1032"/>
      <c r="D226" s="1032"/>
    </row>
    <row r="227" spans="3:4" x14ac:dyDescent="0.2">
      <c r="C227" s="1033"/>
      <c r="D227" s="1032"/>
    </row>
  </sheetData>
  <mergeCells count="5">
    <mergeCell ref="A1:D1"/>
    <mergeCell ref="A2:D2"/>
    <mergeCell ref="A3:D3"/>
    <mergeCell ref="A4:D4"/>
    <mergeCell ref="A5:D5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73" fitToHeight="1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X19"/>
  <sheetViews>
    <sheetView showGridLines="0" zoomScaleNormal="100" zoomScaleSheetLayoutView="100" workbookViewId="0">
      <selection activeCell="AD14" sqref="AD14"/>
    </sheetView>
  </sheetViews>
  <sheetFormatPr defaultRowHeight="12.75" x14ac:dyDescent="0.2"/>
  <cols>
    <col min="1" max="1" width="20.85546875" style="725" customWidth="1"/>
    <col min="2" max="3" width="4.7109375" style="725" customWidth="1"/>
    <col min="4" max="4" width="4.5703125" style="725" customWidth="1"/>
    <col min="5" max="5" width="3.85546875" style="725" customWidth="1"/>
    <col min="6" max="6" width="4.5703125" style="725" customWidth="1"/>
    <col min="7" max="7" width="3.5703125" style="725" customWidth="1"/>
    <col min="8" max="8" width="3.85546875" style="725" customWidth="1"/>
    <col min="9" max="9" width="4.140625" style="725" customWidth="1"/>
    <col min="10" max="11" width="3.85546875" style="725" customWidth="1"/>
    <col min="12" max="12" width="5" style="725" customWidth="1"/>
    <col min="13" max="13" width="4.5703125" style="725" customWidth="1"/>
    <col min="14" max="15" width="4.28515625" style="725" customWidth="1"/>
    <col min="16" max="16" width="4.85546875" style="725" customWidth="1"/>
    <col min="17" max="17" width="4.28515625" style="725" customWidth="1"/>
    <col min="18" max="19" width="4.85546875" style="725" customWidth="1"/>
    <col min="20" max="21" width="4.5703125" style="725" customWidth="1"/>
    <col min="22" max="22" width="6" style="725" customWidth="1"/>
    <col min="23" max="23" width="4.5703125" style="725" customWidth="1"/>
    <col min="24" max="24" width="6" style="725" customWidth="1"/>
    <col min="25" max="25" width="4.5703125" style="725" customWidth="1"/>
    <col min="26" max="27" width="4.140625" style="725" customWidth="1"/>
    <col min="28" max="16384" width="9.140625" style="725"/>
  </cols>
  <sheetData>
    <row r="1" spans="1:24" x14ac:dyDescent="0.2">
      <c r="A1" s="735" t="s">
        <v>1353</v>
      </c>
      <c r="B1" s="735"/>
      <c r="C1" s="735"/>
      <c r="D1" s="735"/>
      <c r="E1" s="735"/>
      <c r="F1" s="735"/>
      <c r="G1" s="735"/>
      <c r="H1" s="735"/>
      <c r="I1" s="735"/>
      <c r="J1" s="735"/>
      <c r="K1" s="735"/>
      <c r="L1" s="735"/>
      <c r="M1" s="735"/>
      <c r="N1" s="735"/>
      <c r="O1" s="735"/>
      <c r="P1" s="735"/>
      <c r="Q1" s="735"/>
      <c r="R1" s="735"/>
      <c r="S1" s="735"/>
      <c r="T1" s="735"/>
      <c r="U1" s="735"/>
      <c r="V1" s="735"/>
      <c r="W1" s="735"/>
      <c r="X1" s="721" t="s">
        <v>1352</v>
      </c>
    </row>
    <row r="2" spans="1:24" x14ac:dyDescent="0.2">
      <c r="A2" s="1245" t="s">
        <v>1351</v>
      </c>
      <c r="B2" s="1245"/>
      <c r="C2" s="1245"/>
      <c r="D2" s="1245"/>
      <c r="E2" s="1245"/>
      <c r="F2" s="1245"/>
      <c r="G2" s="1245"/>
      <c r="H2" s="1245"/>
      <c r="I2" s="1245"/>
      <c r="J2" s="1245"/>
      <c r="K2" s="1245"/>
      <c r="L2" s="1245"/>
      <c r="M2" s="1245"/>
      <c r="N2" s="1245"/>
      <c r="O2" s="1245"/>
      <c r="P2" s="1245"/>
      <c r="Q2" s="1245"/>
      <c r="R2" s="1245"/>
      <c r="S2" s="1245"/>
      <c r="T2" s="1245"/>
      <c r="U2" s="1245"/>
      <c r="V2" s="1245"/>
      <c r="W2" s="1245"/>
    </row>
    <row r="3" spans="1:24" x14ac:dyDescent="0.2">
      <c r="A3" s="1246" t="s">
        <v>1350</v>
      </c>
      <c r="B3" s="1246"/>
      <c r="C3" s="1246"/>
      <c r="D3" s="1246"/>
      <c r="E3" s="1246"/>
      <c r="F3" s="1246"/>
      <c r="G3" s="1246"/>
      <c r="H3" s="1246"/>
      <c r="I3" s="1246"/>
      <c r="J3" s="1246"/>
      <c r="K3" s="1246"/>
      <c r="L3" s="1246"/>
      <c r="M3" s="1246"/>
      <c r="N3" s="1246"/>
      <c r="O3" s="1246"/>
      <c r="P3" s="1246"/>
      <c r="Q3" s="1246"/>
      <c r="R3" s="1246"/>
      <c r="S3" s="1246"/>
      <c r="T3" s="1246"/>
      <c r="U3" s="1246"/>
      <c r="V3" s="1246"/>
      <c r="W3" s="1246"/>
    </row>
    <row r="4" spans="1:24" x14ac:dyDescent="0.2">
      <c r="A4" s="734"/>
      <c r="B4" s="733"/>
      <c r="C4" s="733"/>
      <c r="D4" s="733"/>
      <c r="E4" s="733"/>
      <c r="F4" s="733"/>
      <c r="G4" s="733"/>
      <c r="H4" s="733"/>
      <c r="I4" s="732"/>
      <c r="J4" s="732"/>
      <c r="K4" s="732"/>
      <c r="L4" s="732"/>
      <c r="M4" s="732"/>
      <c r="N4" s="732"/>
      <c r="O4" s="732"/>
      <c r="P4" s="732"/>
      <c r="Q4" s="732"/>
      <c r="R4" s="732"/>
      <c r="S4" s="732"/>
      <c r="T4" s="732"/>
      <c r="U4" s="732"/>
      <c r="V4" s="732"/>
    </row>
    <row r="5" spans="1:24" x14ac:dyDescent="0.2">
      <c r="A5" s="1240" t="s">
        <v>1349</v>
      </c>
      <c r="B5" s="1248" t="s">
        <v>1348</v>
      </c>
      <c r="C5" s="1248"/>
      <c r="D5" s="1240" t="s">
        <v>1347</v>
      </c>
      <c r="E5" s="1240"/>
      <c r="F5" s="1240"/>
      <c r="G5" s="1240"/>
      <c r="H5" s="1240"/>
      <c r="I5" s="1240"/>
      <c r="J5" s="1241" t="s">
        <v>1346</v>
      </c>
      <c r="K5" s="1240" t="s">
        <v>1345</v>
      </c>
      <c r="L5" s="1240"/>
      <c r="M5" s="1250" t="s">
        <v>1344</v>
      </c>
      <c r="N5" s="1250"/>
      <c r="O5" s="1250"/>
      <c r="P5" s="1250"/>
      <c r="Q5" s="1250"/>
      <c r="R5" s="1250"/>
      <c r="S5" s="1250"/>
      <c r="T5" s="1250"/>
      <c r="U5" s="1250"/>
      <c r="V5" s="1250"/>
      <c r="W5" s="1241" t="s">
        <v>1343</v>
      </c>
      <c r="X5" s="1241" t="s">
        <v>1342</v>
      </c>
    </row>
    <row r="6" spans="1:24" x14ac:dyDescent="0.2">
      <c r="A6" s="1247"/>
      <c r="B6" s="1249"/>
      <c r="C6" s="1249"/>
      <c r="D6" s="1168"/>
      <c r="E6" s="1168"/>
      <c r="F6" s="1168"/>
      <c r="G6" s="1168"/>
      <c r="H6" s="1168"/>
      <c r="I6" s="1168"/>
      <c r="J6" s="1241"/>
      <c r="K6" s="1168"/>
      <c r="L6" s="1168"/>
      <c r="M6" s="1250"/>
      <c r="N6" s="1250"/>
      <c r="O6" s="1250"/>
      <c r="P6" s="1250"/>
      <c r="Q6" s="1250"/>
      <c r="R6" s="1250"/>
      <c r="S6" s="1250"/>
      <c r="T6" s="1250"/>
      <c r="U6" s="1250"/>
      <c r="V6" s="1250"/>
      <c r="W6" s="1241"/>
      <c r="X6" s="1241"/>
    </row>
    <row r="7" spans="1:24" x14ac:dyDescent="0.2">
      <c r="A7" s="1247"/>
      <c r="B7" s="1249"/>
      <c r="C7" s="1249"/>
      <c r="D7" s="1168"/>
      <c r="E7" s="1168"/>
      <c r="F7" s="1168"/>
      <c r="G7" s="1168"/>
      <c r="H7" s="1168"/>
      <c r="I7" s="1168"/>
      <c r="J7" s="1241"/>
      <c r="K7" s="1168"/>
      <c r="L7" s="1168"/>
      <c r="M7" s="1250"/>
      <c r="N7" s="1250"/>
      <c r="O7" s="1250"/>
      <c r="P7" s="1250"/>
      <c r="Q7" s="1250"/>
      <c r="R7" s="1250"/>
      <c r="S7" s="1250"/>
      <c r="T7" s="1250"/>
      <c r="U7" s="1250"/>
      <c r="V7" s="1250"/>
      <c r="W7" s="1241"/>
      <c r="X7" s="1241"/>
    </row>
    <row r="8" spans="1:24" ht="48.75" customHeight="1" x14ac:dyDescent="0.2">
      <c r="A8" s="1240" t="s">
        <v>1341</v>
      </c>
      <c r="B8" s="1241" t="s">
        <v>1340</v>
      </c>
      <c r="C8" s="1241" t="s">
        <v>1339</v>
      </c>
      <c r="D8" s="1241" t="s">
        <v>1338</v>
      </c>
      <c r="E8" s="1243" t="s">
        <v>1337</v>
      </c>
      <c r="F8" s="1241" t="s">
        <v>1336</v>
      </c>
      <c r="G8" s="1241" t="s">
        <v>1335</v>
      </c>
      <c r="H8" s="1241" t="s">
        <v>1334</v>
      </c>
      <c r="I8" s="1241" t="s">
        <v>1333</v>
      </c>
      <c r="J8" s="1241"/>
      <c r="K8" s="1241" t="s">
        <v>1332</v>
      </c>
      <c r="L8" s="1241" t="s">
        <v>1331</v>
      </c>
      <c r="M8" s="1241" t="s">
        <v>1330</v>
      </c>
      <c r="N8" s="1241" t="s">
        <v>1329</v>
      </c>
      <c r="O8" s="1241" t="s">
        <v>1328</v>
      </c>
      <c r="P8" s="1241" t="s">
        <v>1327</v>
      </c>
      <c r="Q8" s="1241" t="s">
        <v>1326</v>
      </c>
      <c r="R8" s="1241" t="s">
        <v>1325</v>
      </c>
      <c r="S8" s="1241" t="s">
        <v>1324</v>
      </c>
      <c r="T8" s="1251" t="s">
        <v>1323</v>
      </c>
      <c r="U8" s="1251" t="s">
        <v>1322</v>
      </c>
      <c r="V8" s="1241" t="s">
        <v>1321</v>
      </c>
      <c r="W8" s="1241"/>
      <c r="X8" s="1241"/>
    </row>
    <row r="9" spans="1:24" ht="73.5" customHeight="1" x14ac:dyDescent="0.2">
      <c r="A9" s="1167"/>
      <c r="B9" s="1241"/>
      <c r="C9" s="1242"/>
      <c r="D9" s="1241"/>
      <c r="E9" s="1244"/>
      <c r="F9" s="1241"/>
      <c r="G9" s="1241"/>
      <c r="H9" s="1241"/>
      <c r="I9" s="1241"/>
      <c r="J9" s="1241"/>
      <c r="K9" s="1241"/>
      <c r="L9" s="1241"/>
      <c r="M9" s="1241"/>
      <c r="N9" s="1241"/>
      <c r="O9" s="1241"/>
      <c r="P9" s="1241"/>
      <c r="Q9" s="1241"/>
      <c r="R9" s="1241"/>
      <c r="S9" s="1241"/>
      <c r="T9" s="1252"/>
      <c r="U9" s="1252"/>
      <c r="V9" s="1241"/>
      <c r="W9" s="1241"/>
      <c r="X9" s="1241"/>
    </row>
    <row r="10" spans="1:24" ht="15" customHeight="1" x14ac:dyDescent="0.2">
      <c r="A10" s="731" t="s">
        <v>144</v>
      </c>
      <c r="B10" s="730" t="s">
        <v>1320</v>
      </c>
      <c r="C10" s="730" t="s">
        <v>1320</v>
      </c>
      <c r="D10" s="730" t="s">
        <v>1320</v>
      </c>
      <c r="E10" s="730" t="s">
        <v>1320</v>
      </c>
      <c r="F10" s="730" t="s">
        <v>1320</v>
      </c>
      <c r="G10" s="730" t="s">
        <v>1320</v>
      </c>
      <c r="H10" s="730" t="s">
        <v>1320</v>
      </c>
      <c r="I10" s="730" t="s">
        <v>1320</v>
      </c>
      <c r="J10" s="730" t="s">
        <v>1320</v>
      </c>
      <c r="K10" s="730" t="s">
        <v>1319</v>
      </c>
      <c r="L10" s="730" t="s">
        <v>1320</v>
      </c>
      <c r="M10" s="730" t="s">
        <v>1319</v>
      </c>
      <c r="N10" s="730" t="s">
        <v>1320</v>
      </c>
      <c r="O10" s="730" t="s">
        <v>1320</v>
      </c>
      <c r="P10" s="730" t="s">
        <v>1320</v>
      </c>
      <c r="Q10" s="730" t="s">
        <v>1320</v>
      </c>
      <c r="R10" s="730" t="s">
        <v>1320</v>
      </c>
      <c r="S10" s="730" t="s">
        <v>1320</v>
      </c>
      <c r="T10" s="730" t="s">
        <v>1320</v>
      </c>
      <c r="U10" s="730" t="s">
        <v>1320</v>
      </c>
      <c r="V10" s="730" t="s">
        <v>1320</v>
      </c>
      <c r="W10" s="730" t="s">
        <v>1319</v>
      </c>
      <c r="X10" s="730" t="s">
        <v>1318</v>
      </c>
    </row>
    <row r="11" spans="1:24" ht="15" customHeight="1" x14ac:dyDescent="0.2">
      <c r="A11" s="729" t="s">
        <v>1317</v>
      </c>
      <c r="B11" s="728">
        <v>0</v>
      </c>
      <c r="C11" s="728">
        <v>40</v>
      </c>
      <c r="D11" s="728">
        <v>0</v>
      </c>
      <c r="E11" s="728">
        <v>3</v>
      </c>
      <c r="F11" s="728">
        <v>0</v>
      </c>
      <c r="G11" s="728">
        <v>0</v>
      </c>
      <c r="H11" s="728">
        <v>2</v>
      </c>
      <c r="I11" s="728">
        <v>0</v>
      </c>
      <c r="J11" s="728">
        <v>2</v>
      </c>
      <c r="K11" s="728">
        <v>3</v>
      </c>
      <c r="L11" s="728">
        <v>5</v>
      </c>
      <c r="M11" s="728">
        <v>0</v>
      </c>
      <c r="N11" s="728">
        <v>40</v>
      </c>
      <c r="O11" s="728">
        <v>0</v>
      </c>
      <c r="P11" s="728">
        <v>1</v>
      </c>
      <c r="Q11" s="728">
        <v>6</v>
      </c>
      <c r="R11" s="728">
        <v>40</v>
      </c>
      <c r="S11" s="728">
        <v>0</v>
      </c>
      <c r="T11" s="728">
        <v>172</v>
      </c>
      <c r="U11" s="728">
        <v>9</v>
      </c>
      <c r="V11" s="728">
        <v>160</v>
      </c>
      <c r="W11" s="728">
        <v>6</v>
      </c>
      <c r="X11" s="728">
        <v>3</v>
      </c>
    </row>
    <row r="12" spans="1:24" ht="15" customHeight="1" x14ac:dyDescent="0.2">
      <c r="A12" s="729" t="s">
        <v>1316</v>
      </c>
      <c r="B12" s="728">
        <v>0</v>
      </c>
      <c r="C12" s="728">
        <v>20</v>
      </c>
      <c r="D12" s="728">
        <v>0</v>
      </c>
      <c r="E12" s="728">
        <v>2</v>
      </c>
      <c r="F12" s="728">
        <v>0</v>
      </c>
      <c r="G12" s="728">
        <v>0</v>
      </c>
      <c r="H12" s="728">
        <v>0</v>
      </c>
      <c r="I12" s="728">
        <v>0</v>
      </c>
      <c r="J12" s="728">
        <v>0</v>
      </c>
      <c r="K12" s="728">
        <v>2</v>
      </c>
      <c r="L12" s="728">
        <v>2</v>
      </c>
      <c r="M12" s="728">
        <v>0</v>
      </c>
      <c r="N12" s="728">
        <v>50</v>
      </c>
      <c r="O12" s="728">
        <v>0</v>
      </c>
      <c r="P12" s="728">
        <v>0</v>
      </c>
      <c r="Q12" s="728">
        <v>4</v>
      </c>
      <c r="R12" s="728">
        <v>20</v>
      </c>
      <c r="S12" s="728"/>
      <c r="T12" s="728">
        <v>88</v>
      </c>
      <c r="U12" s="728">
        <v>0</v>
      </c>
      <c r="V12" s="728">
        <v>80</v>
      </c>
      <c r="W12" s="728">
        <v>8</v>
      </c>
      <c r="X12" s="728">
        <v>2</v>
      </c>
    </row>
    <row r="13" spans="1:24" ht="15" customHeight="1" x14ac:dyDescent="0.2">
      <c r="A13" s="729" t="s">
        <v>1315</v>
      </c>
      <c r="B13" s="728">
        <v>0</v>
      </c>
      <c r="C13" s="728">
        <v>20</v>
      </c>
      <c r="D13" s="728">
        <v>0</v>
      </c>
      <c r="E13" s="728">
        <v>2</v>
      </c>
      <c r="F13" s="728">
        <v>0</v>
      </c>
      <c r="G13" s="728">
        <v>0</v>
      </c>
      <c r="H13" s="728">
        <v>0</v>
      </c>
      <c r="I13" s="728">
        <v>0</v>
      </c>
      <c r="J13" s="728">
        <v>0</v>
      </c>
      <c r="K13" s="728">
        <v>2</v>
      </c>
      <c r="L13" s="728">
        <v>2</v>
      </c>
      <c r="M13" s="728">
        <v>0</v>
      </c>
      <c r="N13" s="728">
        <v>28</v>
      </c>
      <c r="O13" s="728">
        <v>0</v>
      </c>
      <c r="P13" s="728">
        <v>0</v>
      </c>
      <c r="Q13" s="728">
        <v>6</v>
      </c>
      <c r="R13" s="728">
        <v>20</v>
      </c>
      <c r="S13" s="728">
        <v>0</v>
      </c>
      <c r="T13" s="728">
        <v>88</v>
      </c>
      <c r="U13" s="728">
        <v>0</v>
      </c>
      <c r="V13" s="728">
        <v>80</v>
      </c>
      <c r="W13" s="728">
        <v>8</v>
      </c>
      <c r="X13" s="728">
        <v>2</v>
      </c>
    </row>
    <row r="14" spans="1:24" ht="15" customHeight="1" x14ac:dyDescent="0.2">
      <c r="A14" s="729" t="s">
        <v>1314</v>
      </c>
      <c r="B14" s="728">
        <v>0</v>
      </c>
      <c r="C14" s="728">
        <v>20</v>
      </c>
      <c r="D14" s="728"/>
      <c r="E14" s="728">
        <v>2</v>
      </c>
      <c r="F14" s="728"/>
      <c r="G14" s="728">
        <v>0</v>
      </c>
      <c r="H14" s="728">
        <v>0</v>
      </c>
      <c r="I14" s="728">
        <v>0</v>
      </c>
      <c r="J14" s="728">
        <v>0</v>
      </c>
      <c r="K14" s="728">
        <v>2</v>
      </c>
      <c r="L14" s="728">
        <v>2</v>
      </c>
      <c r="M14" s="728">
        <v>0</v>
      </c>
      <c r="N14" s="728">
        <v>28</v>
      </c>
      <c r="O14" s="728">
        <v>0</v>
      </c>
      <c r="P14" s="728">
        <v>0</v>
      </c>
      <c r="Q14" s="728">
        <v>6</v>
      </c>
      <c r="R14" s="728">
        <v>20</v>
      </c>
      <c r="S14" s="728"/>
      <c r="T14" s="728">
        <v>88</v>
      </c>
      <c r="U14" s="728">
        <v>0</v>
      </c>
      <c r="V14" s="728">
        <v>80</v>
      </c>
      <c r="W14" s="728">
        <v>8</v>
      </c>
      <c r="X14" s="728">
        <v>3</v>
      </c>
    </row>
    <row r="15" spans="1:24" ht="15" customHeight="1" x14ac:dyDescent="0.2">
      <c r="A15" s="729" t="s">
        <v>1313</v>
      </c>
      <c r="B15" s="728">
        <v>0</v>
      </c>
      <c r="C15" s="728">
        <v>12</v>
      </c>
      <c r="D15" s="728"/>
      <c r="E15" s="728">
        <v>2</v>
      </c>
      <c r="F15" s="728">
        <v>0</v>
      </c>
      <c r="G15" s="728">
        <v>0</v>
      </c>
      <c r="H15" s="728">
        <v>0</v>
      </c>
      <c r="I15" s="728">
        <v>0</v>
      </c>
      <c r="J15" s="728">
        <v>0</v>
      </c>
      <c r="K15" s="728">
        <v>2</v>
      </c>
      <c r="L15" s="728">
        <v>1</v>
      </c>
      <c r="M15" s="728">
        <v>0</v>
      </c>
      <c r="N15" s="728">
        <v>16</v>
      </c>
      <c r="O15" s="728">
        <v>0</v>
      </c>
      <c r="P15" s="728">
        <v>0</v>
      </c>
      <c r="Q15" s="728">
        <v>2</v>
      </c>
      <c r="R15" s="728">
        <v>12</v>
      </c>
      <c r="S15" s="728">
        <v>0</v>
      </c>
      <c r="T15" s="728">
        <v>56</v>
      </c>
      <c r="U15" s="728">
        <v>0</v>
      </c>
      <c r="V15" s="728">
        <v>48</v>
      </c>
      <c r="W15" s="728">
        <v>2</v>
      </c>
      <c r="X15" s="728">
        <v>1</v>
      </c>
    </row>
    <row r="16" spans="1:24" ht="15" customHeight="1" x14ac:dyDescent="0.2">
      <c r="A16" s="729" t="s">
        <v>1312</v>
      </c>
      <c r="B16" s="728">
        <v>0</v>
      </c>
      <c r="C16" s="728">
        <v>12</v>
      </c>
      <c r="D16" s="728">
        <v>0</v>
      </c>
      <c r="E16" s="728">
        <v>1</v>
      </c>
      <c r="F16" s="728">
        <v>0</v>
      </c>
      <c r="G16" s="728"/>
      <c r="H16" s="728">
        <v>0</v>
      </c>
      <c r="I16" s="728">
        <v>1</v>
      </c>
      <c r="J16" s="728">
        <v>0</v>
      </c>
      <c r="K16" s="728">
        <v>1</v>
      </c>
      <c r="L16" s="728">
        <v>1</v>
      </c>
      <c r="M16" s="728">
        <v>0</v>
      </c>
      <c r="N16" s="728">
        <v>12</v>
      </c>
      <c r="O16" s="728">
        <v>0</v>
      </c>
      <c r="P16" s="728">
        <v>0</v>
      </c>
      <c r="Q16" s="728">
        <v>2</v>
      </c>
      <c r="R16" s="728">
        <v>12</v>
      </c>
      <c r="S16" s="728">
        <v>8</v>
      </c>
      <c r="T16" s="728">
        <v>56</v>
      </c>
      <c r="U16" s="728">
        <v>0</v>
      </c>
      <c r="V16" s="728">
        <v>48</v>
      </c>
      <c r="W16" s="728">
        <v>2</v>
      </c>
      <c r="X16" s="728">
        <v>1</v>
      </c>
    </row>
    <row r="17" spans="1:24" ht="15" customHeight="1" x14ac:dyDescent="0.2">
      <c r="A17" s="729" t="s">
        <v>1311</v>
      </c>
      <c r="B17" s="728">
        <v>0</v>
      </c>
      <c r="C17" s="728">
        <v>12</v>
      </c>
      <c r="D17" s="728">
        <v>0</v>
      </c>
      <c r="E17" s="728">
        <v>1</v>
      </c>
      <c r="F17" s="728">
        <v>0</v>
      </c>
      <c r="G17" s="728"/>
      <c r="H17" s="728">
        <v>0</v>
      </c>
      <c r="I17" s="728">
        <v>1</v>
      </c>
      <c r="J17" s="728">
        <v>0</v>
      </c>
      <c r="K17" s="728">
        <v>1</v>
      </c>
      <c r="L17" s="728">
        <v>1</v>
      </c>
      <c r="M17" s="728">
        <v>0</v>
      </c>
      <c r="N17" s="728">
        <v>12</v>
      </c>
      <c r="O17" s="728">
        <v>0</v>
      </c>
      <c r="P17" s="728">
        <v>0</v>
      </c>
      <c r="Q17" s="728">
        <v>2</v>
      </c>
      <c r="R17" s="728">
        <v>12</v>
      </c>
      <c r="S17" s="728">
        <v>4</v>
      </c>
      <c r="T17" s="728">
        <v>52</v>
      </c>
      <c r="U17" s="728">
        <v>0</v>
      </c>
      <c r="V17" s="728">
        <v>60</v>
      </c>
      <c r="W17" s="728">
        <v>2</v>
      </c>
      <c r="X17" s="728">
        <v>2</v>
      </c>
    </row>
    <row r="18" spans="1:24" ht="15" customHeight="1" x14ac:dyDescent="0.2">
      <c r="A18" s="729" t="s">
        <v>1310</v>
      </c>
      <c r="B18" s="728">
        <v>10</v>
      </c>
      <c r="C18" s="728"/>
      <c r="D18" s="728">
        <v>3</v>
      </c>
      <c r="E18" s="728">
        <v>0</v>
      </c>
      <c r="F18" s="728">
        <v>0</v>
      </c>
      <c r="G18" s="728"/>
      <c r="H18" s="728">
        <v>0</v>
      </c>
      <c r="I18" s="728"/>
      <c r="J18" s="728">
        <v>0</v>
      </c>
      <c r="K18" s="728"/>
      <c r="L18" s="728">
        <v>1</v>
      </c>
      <c r="M18" s="728">
        <v>16</v>
      </c>
      <c r="N18" s="728"/>
      <c r="O18" s="728">
        <v>0</v>
      </c>
      <c r="P18" s="728">
        <v>1</v>
      </c>
      <c r="Q18" s="728"/>
      <c r="R18" s="728"/>
      <c r="S18" s="728">
        <v>8</v>
      </c>
      <c r="T18" s="728"/>
      <c r="U18" s="728">
        <v>0</v>
      </c>
      <c r="V18" s="728"/>
      <c r="W18" s="728"/>
      <c r="X18" s="728"/>
    </row>
    <row r="19" spans="1:24" ht="15" customHeight="1" x14ac:dyDescent="0.2">
      <c r="A19" s="727" t="s">
        <v>71</v>
      </c>
      <c r="B19" s="726">
        <f t="shared" ref="B19:X19" si="0">SUM(B11:B18)</f>
        <v>10</v>
      </c>
      <c r="C19" s="726">
        <f t="shared" si="0"/>
        <v>136</v>
      </c>
      <c r="D19" s="726">
        <f t="shared" si="0"/>
        <v>3</v>
      </c>
      <c r="E19" s="726">
        <f t="shared" si="0"/>
        <v>13</v>
      </c>
      <c r="F19" s="726">
        <f t="shared" si="0"/>
        <v>0</v>
      </c>
      <c r="G19" s="726">
        <f t="shared" si="0"/>
        <v>0</v>
      </c>
      <c r="H19" s="726">
        <f t="shared" si="0"/>
        <v>2</v>
      </c>
      <c r="I19" s="726">
        <f t="shared" si="0"/>
        <v>2</v>
      </c>
      <c r="J19" s="726">
        <f t="shared" si="0"/>
        <v>2</v>
      </c>
      <c r="K19" s="726">
        <f t="shared" si="0"/>
        <v>13</v>
      </c>
      <c r="L19" s="726">
        <f t="shared" si="0"/>
        <v>15</v>
      </c>
      <c r="M19" s="726">
        <f t="shared" si="0"/>
        <v>16</v>
      </c>
      <c r="N19" s="726">
        <f t="shared" si="0"/>
        <v>186</v>
      </c>
      <c r="O19" s="726">
        <f t="shared" si="0"/>
        <v>0</v>
      </c>
      <c r="P19" s="726">
        <f t="shared" si="0"/>
        <v>2</v>
      </c>
      <c r="Q19" s="726">
        <f t="shared" si="0"/>
        <v>28</v>
      </c>
      <c r="R19" s="726">
        <f t="shared" si="0"/>
        <v>136</v>
      </c>
      <c r="S19" s="726">
        <f t="shared" si="0"/>
        <v>20</v>
      </c>
      <c r="T19" s="726">
        <f t="shared" si="0"/>
        <v>600</v>
      </c>
      <c r="U19" s="726">
        <f t="shared" si="0"/>
        <v>9</v>
      </c>
      <c r="V19" s="726">
        <f t="shared" si="0"/>
        <v>556</v>
      </c>
      <c r="W19" s="726">
        <f t="shared" si="0"/>
        <v>36</v>
      </c>
      <c r="X19" s="726">
        <f t="shared" si="0"/>
        <v>14</v>
      </c>
    </row>
  </sheetData>
  <sheetProtection selectLockedCells="1"/>
  <mergeCells count="31">
    <mergeCell ref="X5:X9"/>
    <mergeCell ref="A2:W2"/>
    <mergeCell ref="A3:W3"/>
    <mergeCell ref="A5:A7"/>
    <mergeCell ref="B5:C7"/>
    <mergeCell ref="D5:I7"/>
    <mergeCell ref="J5:J9"/>
    <mergeCell ref="K5:L7"/>
    <mergeCell ref="M5:V7"/>
    <mergeCell ref="W5:W9"/>
    <mergeCell ref="Q8:Q9"/>
    <mergeCell ref="F8:F9"/>
    <mergeCell ref="R8:R9"/>
    <mergeCell ref="S8:S9"/>
    <mergeCell ref="T8:T9"/>
    <mergeCell ref="U8:U9"/>
    <mergeCell ref="O8:O9"/>
    <mergeCell ref="P8:P9"/>
    <mergeCell ref="L8:L9"/>
    <mergeCell ref="V8:V9"/>
    <mergeCell ref="N8:N9"/>
    <mergeCell ref="G8:G9"/>
    <mergeCell ref="H8:H9"/>
    <mergeCell ref="I8:I9"/>
    <mergeCell ref="K8:K9"/>
    <mergeCell ref="M8:M9"/>
    <mergeCell ref="A8:A9"/>
    <mergeCell ref="B8:B9"/>
    <mergeCell ref="C8:C9"/>
    <mergeCell ref="D8:D9"/>
    <mergeCell ref="E8:E9"/>
  </mergeCells>
  <conditionalFormatting sqref="B11:X18">
    <cfRule type="cellIs" dxfId="42" priority="1" stopIfTrue="1" operator="equal">
      <formula>0</formula>
    </cfRule>
  </conditionalFormatting>
  <printOptions horizontalCentered="1" verticalCentered="1"/>
  <pageMargins left="0.78740157480314965" right="0.78740157480314965" top="0.51181102362204722" bottom="0.51181102362204722" header="0.51181102362204722" footer="0.51181102362204722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showGridLines="0" zoomScaleNormal="100" zoomScaleSheetLayoutView="100" workbookViewId="0">
      <selection activeCell="L15" sqref="L15"/>
    </sheetView>
  </sheetViews>
  <sheetFormatPr defaultColWidth="8.85546875" defaultRowHeight="12.75" x14ac:dyDescent="0.2"/>
  <cols>
    <col min="1" max="1" width="31.7109375" style="709" customWidth="1"/>
    <col min="2" max="7" width="13.7109375" style="709" customWidth="1"/>
    <col min="8" max="16384" width="8.85546875" style="709"/>
  </cols>
  <sheetData>
    <row r="1" spans="1:7" x14ac:dyDescent="0.2">
      <c r="B1" s="722"/>
      <c r="C1" s="722"/>
      <c r="D1" s="722"/>
      <c r="E1" s="722"/>
      <c r="F1" s="722"/>
      <c r="G1" s="721" t="s">
        <v>1309</v>
      </c>
    </row>
    <row r="2" spans="1:7" x14ac:dyDescent="0.2">
      <c r="A2" s="1253" t="s">
        <v>1308</v>
      </c>
      <c r="B2" s="1254"/>
      <c r="C2" s="1254"/>
      <c r="D2" s="1254"/>
      <c r="E2" s="1254"/>
      <c r="F2" s="1254"/>
      <c r="G2" s="1254"/>
    </row>
    <row r="3" spans="1:7" ht="9.6" customHeight="1" x14ac:dyDescent="0.2">
      <c r="C3" s="720"/>
    </row>
    <row r="4" spans="1:7" ht="22.15" customHeight="1" x14ac:dyDescent="0.2">
      <c r="A4" s="719" t="s">
        <v>1307</v>
      </c>
      <c r="B4" s="718" t="s">
        <v>1298</v>
      </c>
      <c r="C4" s="718" t="s">
        <v>1297</v>
      </c>
      <c r="D4" s="718" t="s">
        <v>1296</v>
      </c>
      <c r="E4" s="718" t="s">
        <v>1295</v>
      </c>
      <c r="F4" s="718" t="s">
        <v>1294</v>
      </c>
      <c r="G4" s="718" t="s">
        <v>23</v>
      </c>
    </row>
    <row r="5" spans="1:7" ht="15" customHeight="1" x14ac:dyDescent="0.2">
      <c r="A5" s="716" t="s">
        <v>1306</v>
      </c>
      <c r="B5" s="715">
        <v>1</v>
      </c>
      <c r="C5" s="714">
        <v>7</v>
      </c>
      <c r="D5" s="714"/>
      <c r="E5" s="714">
        <v>2</v>
      </c>
      <c r="F5" s="714">
        <v>6</v>
      </c>
      <c r="G5" s="723">
        <f>SUM(B5:F5)</f>
        <v>16</v>
      </c>
    </row>
    <row r="6" spans="1:7" ht="15" customHeight="1" x14ac:dyDescent="0.2">
      <c r="A6" s="716" t="s">
        <v>1305</v>
      </c>
      <c r="B6" s="715"/>
      <c r="C6" s="714">
        <v>4</v>
      </c>
      <c r="D6" s="714"/>
      <c r="E6" s="714">
        <v>13</v>
      </c>
      <c r="F6" s="714">
        <v>3</v>
      </c>
      <c r="G6" s="723">
        <f>SUM(B6:F6)</f>
        <v>20</v>
      </c>
    </row>
    <row r="7" spans="1:7" ht="15" customHeight="1" x14ac:dyDescent="0.2">
      <c r="A7" s="716" t="s">
        <v>1304</v>
      </c>
      <c r="B7" s="715"/>
      <c r="C7" s="714"/>
      <c r="D7" s="714"/>
      <c r="E7" s="714">
        <v>3</v>
      </c>
      <c r="F7" s="714"/>
      <c r="G7" s="723">
        <f>SUM(B7:F7)</f>
        <v>3</v>
      </c>
    </row>
    <row r="8" spans="1:7" ht="15" customHeight="1" x14ac:dyDescent="0.2">
      <c r="A8" s="716" t="s">
        <v>1303</v>
      </c>
      <c r="B8" s="715"/>
      <c r="C8" s="714"/>
      <c r="D8" s="714"/>
      <c r="E8" s="714"/>
      <c r="F8" s="714">
        <v>1</v>
      </c>
      <c r="G8" s="723">
        <f>SUM(B8:F8)</f>
        <v>1</v>
      </c>
    </row>
    <row r="9" spans="1:7" ht="15" customHeight="1" x14ac:dyDescent="0.2">
      <c r="A9" s="716" t="s">
        <v>1302</v>
      </c>
      <c r="B9" s="715"/>
      <c r="C9" s="714"/>
      <c r="D9" s="714"/>
      <c r="E9" s="714">
        <v>1</v>
      </c>
      <c r="F9" s="714"/>
      <c r="G9" s="723">
        <f>SUM(B9:F9)</f>
        <v>1</v>
      </c>
    </row>
    <row r="10" spans="1:7" ht="17.45" customHeight="1" x14ac:dyDescent="0.2">
      <c r="A10" s="724" t="s">
        <v>23</v>
      </c>
      <c r="B10" s="723">
        <f t="shared" ref="B10:G10" si="0">SUM(B5:B9)</f>
        <v>1</v>
      </c>
      <c r="C10" s="723">
        <f t="shared" si="0"/>
        <v>11</v>
      </c>
      <c r="D10" s="723">
        <f t="shared" si="0"/>
        <v>0</v>
      </c>
      <c r="E10" s="723">
        <f t="shared" si="0"/>
        <v>19</v>
      </c>
      <c r="F10" s="723">
        <f t="shared" si="0"/>
        <v>10</v>
      </c>
      <c r="G10" s="723">
        <f t="shared" si="0"/>
        <v>41</v>
      </c>
    </row>
    <row r="12" spans="1:7" ht="25.5" customHeight="1" x14ac:dyDescent="0.2">
      <c r="A12" s="1255"/>
      <c r="B12" s="1255"/>
      <c r="C12" s="1255"/>
      <c r="D12" s="1256"/>
      <c r="E12" s="1256"/>
      <c r="F12" s="1256"/>
      <c r="G12" s="1256"/>
    </row>
    <row r="13" spans="1:7" x14ac:dyDescent="0.2">
      <c r="B13" s="722"/>
      <c r="C13" s="722"/>
      <c r="D13" s="722"/>
      <c r="E13" s="722"/>
      <c r="F13" s="722"/>
      <c r="G13" s="721" t="s">
        <v>1301</v>
      </c>
    </row>
    <row r="14" spans="1:7" x14ac:dyDescent="0.2">
      <c r="A14" s="1253" t="s">
        <v>1300</v>
      </c>
      <c r="B14" s="1254"/>
      <c r="C14" s="1254"/>
      <c r="D14" s="1254"/>
      <c r="E14" s="1254"/>
      <c r="F14" s="1254"/>
      <c r="G14" s="1254"/>
    </row>
    <row r="15" spans="1:7" ht="9.6" customHeight="1" x14ac:dyDescent="0.2">
      <c r="C15" s="720"/>
    </row>
    <row r="16" spans="1:7" ht="22.15" customHeight="1" x14ac:dyDescent="0.2">
      <c r="A16" s="719" t="s">
        <v>1299</v>
      </c>
      <c r="B16" s="718" t="s">
        <v>1298</v>
      </c>
      <c r="C16" s="718" t="s">
        <v>1297</v>
      </c>
      <c r="D16" s="718" t="s">
        <v>1296</v>
      </c>
      <c r="E16" s="718" t="s">
        <v>1295</v>
      </c>
      <c r="F16" s="718" t="s">
        <v>1294</v>
      </c>
      <c r="G16" s="718" t="s">
        <v>23</v>
      </c>
    </row>
    <row r="17" spans="1:7" ht="15" customHeight="1" x14ac:dyDescent="0.2">
      <c r="A17" s="716" t="s">
        <v>1293</v>
      </c>
      <c r="B17" s="715">
        <v>179</v>
      </c>
      <c r="C17" s="714">
        <v>108</v>
      </c>
      <c r="D17" s="714">
        <v>129</v>
      </c>
      <c r="E17" s="714">
        <v>116</v>
      </c>
      <c r="F17" s="714">
        <v>164</v>
      </c>
      <c r="G17" s="713">
        <f>SUM(B17:F17)</f>
        <v>696</v>
      </c>
    </row>
    <row r="18" spans="1:7" ht="15" customHeight="1" x14ac:dyDescent="0.2">
      <c r="A18" s="716" t="s">
        <v>1292</v>
      </c>
      <c r="B18" s="715">
        <v>236</v>
      </c>
      <c r="C18" s="714">
        <v>162</v>
      </c>
      <c r="D18" s="714">
        <v>169</v>
      </c>
      <c r="E18" s="714">
        <v>176</v>
      </c>
      <c r="F18" s="714">
        <v>210</v>
      </c>
      <c r="G18" s="713">
        <f>SUM(B18:F18)</f>
        <v>953</v>
      </c>
    </row>
    <row r="19" spans="1:7" ht="15" customHeight="1" x14ac:dyDescent="0.2">
      <c r="A19" s="716" t="s">
        <v>1291</v>
      </c>
      <c r="B19" s="717">
        <v>1683</v>
      </c>
      <c r="C19" s="717">
        <v>688</v>
      </c>
      <c r="D19" s="717">
        <v>913</v>
      </c>
      <c r="E19" s="717">
        <v>6413</v>
      </c>
      <c r="F19" s="717">
        <v>1993</v>
      </c>
      <c r="G19" s="713">
        <f>SUM(B19:F19)</f>
        <v>11690</v>
      </c>
    </row>
    <row r="20" spans="1:7" ht="15" customHeight="1" x14ac:dyDescent="0.2">
      <c r="A20" s="716" t="s">
        <v>1290</v>
      </c>
      <c r="B20" s="715">
        <v>32</v>
      </c>
      <c r="C20" s="714">
        <v>9</v>
      </c>
      <c r="D20" s="714"/>
      <c r="E20" s="714">
        <v>163</v>
      </c>
      <c r="F20" s="714">
        <v>29</v>
      </c>
      <c r="G20" s="713">
        <f>SUM(B20:F20)</f>
        <v>233</v>
      </c>
    </row>
    <row r="21" spans="1:7" ht="15" customHeight="1" x14ac:dyDescent="0.2">
      <c r="A21" s="712" t="s">
        <v>1289</v>
      </c>
      <c r="B21" s="711">
        <f t="shared" ref="B21:G21" si="1">B20/B19*100</f>
        <v>1.9013666072489603</v>
      </c>
      <c r="C21" s="711">
        <f t="shared" si="1"/>
        <v>1.308139534883721</v>
      </c>
      <c r="D21" s="711">
        <f t="shared" si="1"/>
        <v>0</v>
      </c>
      <c r="E21" s="711">
        <f t="shared" si="1"/>
        <v>2.541712147200998</v>
      </c>
      <c r="F21" s="711">
        <f t="shared" si="1"/>
        <v>1.4550928248871049</v>
      </c>
      <c r="G21" s="711">
        <f t="shared" si="1"/>
        <v>1.9931565440547476</v>
      </c>
    </row>
    <row r="23" spans="1:7" x14ac:dyDescent="0.2">
      <c r="A23" s="710" t="s">
        <v>1288</v>
      </c>
    </row>
  </sheetData>
  <sheetProtection selectLockedCells="1"/>
  <mergeCells count="3">
    <mergeCell ref="A2:G2"/>
    <mergeCell ref="A12:G12"/>
    <mergeCell ref="A14:G14"/>
  </mergeCells>
  <printOptions horizontalCentered="1" verticalCentered="1"/>
  <pageMargins left="0.78740157480314965" right="0.78740157480314965" top="0.52" bottom="0.52" header="0.51181102362204722" footer="0.51181102362204722"/>
  <pageSetup paperSize="9" scale="104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A25"/>
  <sheetViews>
    <sheetView showGridLines="0" topLeftCell="B1" zoomScaleNormal="100" zoomScaleSheetLayoutView="85" workbookViewId="0">
      <selection activeCell="B22" sqref="B22:T22"/>
    </sheetView>
  </sheetViews>
  <sheetFormatPr defaultRowHeight="12.75" x14ac:dyDescent="0.2"/>
  <cols>
    <col min="1" max="1" width="4.28515625" style="580" hidden="1" customWidth="1"/>
    <col min="2" max="2" width="4.5703125" style="580" customWidth="1"/>
    <col min="3" max="3" width="50.140625" style="580" customWidth="1"/>
    <col min="4" max="26" width="5.42578125" style="580" customWidth="1"/>
    <col min="27" max="27" width="6.85546875" style="580" customWidth="1"/>
    <col min="28" max="16384" width="9.140625" style="580"/>
  </cols>
  <sheetData>
    <row r="1" spans="2:27" x14ac:dyDescent="0.2">
      <c r="C1" s="708"/>
      <c r="D1" s="708"/>
      <c r="E1" s="708"/>
      <c r="F1" s="708"/>
      <c r="G1" s="708"/>
      <c r="H1" s="708"/>
      <c r="I1" s="708"/>
      <c r="J1" s="708"/>
      <c r="K1" s="708"/>
      <c r="L1" s="708"/>
      <c r="M1" s="708"/>
      <c r="N1" s="708"/>
      <c r="O1" s="708"/>
      <c r="P1" s="708"/>
      <c r="Q1" s="708"/>
      <c r="S1" s="707"/>
      <c r="T1" s="707"/>
      <c r="U1" s="707"/>
      <c r="V1" s="707"/>
      <c r="W1" s="707"/>
      <c r="X1" s="707"/>
      <c r="Y1" s="707"/>
      <c r="Z1" s="676" t="s">
        <v>1287</v>
      </c>
    </row>
    <row r="2" spans="2:27" ht="13.5" thickBot="1" x14ac:dyDescent="0.25">
      <c r="B2" s="1262" t="s">
        <v>1286</v>
      </c>
      <c r="C2" s="1262"/>
      <c r="D2" s="1262"/>
      <c r="E2" s="1262"/>
      <c r="F2" s="1262"/>
      <c r="G2" s="1262"/>
      <c r="H2" s="1262"/>
      <c r="I2" s="1262"/>
      <c r="J2" s="1262"/>
      <c r="K2" s="1262"/>
      <c r="L2" s="1262"/>
      <c r="M2" s="1262"/>
      <c r="N2" s="1262"/>
      <c r="O2" s="1262"/>
      <c r="P2" s="1262"/>
      <c r="Q2" s="1262"/>
      <c r="R2" s="1262"/>
      <c r="S2" s="1262"/>
      <c r="T2" s="1262"/>
      <c r="U2" s="1262"/>
      <c r="V2" s="1262"/>
      <c r="W2" s="1262"/>
      <c r="X2" s="1262"/>
      <c r="Y2" s="1262"/>
      <c r="Z2" s="1262"/>
    </row>
    <row r="3" spans="2:27" ht="12.75" customHeight="1" x14ac:dyDescent="0.2">
      <c r="B3" s="1265" t="s">
        <v>1285</v>
      </c>
      <c r="C3" s="1266"/>
      <c r="D3" s="1275" t="s">
        <v>1251</v>
      </c>
      <c r="E3" s="1275"/>
      <c r="F3" s="1275"/>
      <c r="G3" s="1275"/>
      <c r="H3" s="1275"/>
      <c r="I3" s="1276"/>
      <c r="J3" s="1273" t="s">
        <v>1125</v>
      </c>
      <c r="K3" s="1273"/>
      <c r="L3" s="1273"/>
      <c r="M3" s="1273"/>
      <c r="N3" s="1273"/>
      <c r="O3" s="1273"/>
      <c r="P3" s="1273"/>
      <c r="Q3" s="1273"/>
      <c r="R3" s="1273"/>
      <c r="S3" s="1273"/>
      <c r="T3" s="1273"/>
      <c r="U3" s="1273"/>
      <c r="V3" s="1273"/>
      <c r="W3" s="1273"/>
      <c r="X3" s="1273"/>
      <c r="Y3" s="1273"/>
      <c r="Z3" s="1273"/>
      <c r="AA3" s="1274"/>
    </row>
    <row r="4" spans="2:27" ht="25.15" customHeight="1" x14ac:dyDescent="0.2">
      <c r="B4" s="1267"/>
      <c r="C4" s="1268"/>
      <c r="D4" s="1277"/>
      <c r="E4" s="1277"/>
      <c r="F4" s="1277"/>
      <c r="G4" s="1277"/>
      <c r="H4" s="1277"/>
      <c r="I4" s="1278"/>
      <c r="J4" s="1257" t="s">
        <v>1200</v>
      </c>
      <c r="K4" s="1258"/>
      <c r="L4" s="1258"/>
      <c r="M4" s="1258"/>
      <c r="N4" s="1258"/>
      <c r="O4" s="1259"/>
      <c r="P4" s="1257" t="s">
        <v>1250</v>
      </c>
      <c r="Q4" s="1258"/>
      <c r="R4" s="1258"/>
      <c r="S4" s="1258"/>
      <c r="T4" s="1258"/>
      <c r="U4" s="1259"/>
      <c r="V4" s="1271" t="s">
        <v>1284</v>
      </c>
      <c r="W4" s="1271"/>
      <c r="X4" s="1271"/>
      <c r="Y4" s="1271"/>
      <c r="Z4" s="1271"/>
      <c r="AA4" s="1272"/>
    </row>
    <row r="5" spans="2:27" ht="12.75" customHeight="1" thickBot="1" x14ac:dyDescent="0.25">
      <c r="B5" s="1269"/>
      <c r="C5" s="1270"/>
      <c r="D5" s="706">
        <v>2011</v>
      </c>
      <c r="E5" s="704">
        <v>2012</v>
      </c>
      <c r="F5" s="704">
        <v>2013</v>
      </c>
      <c r="G5" s="705">
        <v>2014</v>
      </c>
      <c r="H5" s="704">
        <v>2015</v>
      </c>
      <c r="I5" s="704">
        <v>2016</v>
      </c>
      <c r="J5" s="704">
        <v>2011</v>
      </c>
      <c r="K5" s="704">
        <v>2012</v>
      </c>
      <c r="L5" s="704">
        <v>2013</v>
      </c>
      <c r="M5" s="704">
        <v>2014</v>
      </c>
      <c r="N5" s="704">
        <v>2015</v>
      </c>
      <c r="O5" s="704">
        <v>2016</v>
      </c>
      <c r="P5" s="704">
        <v>2011</v>
      </c>
      <c r="Q5" s="704">
        <v>2012</v>
      </c>
      <c r="R5" s="704">
        <v>2013</v>
      </c>
      <c r="S5" s="704">
        <v>2014</v>
      </c>
      <c r="T5" s="704">
        <v>2015</v>
      </c>
      <c r="U5" s="704">
        <v>2016</v>
      </c>
      <c r="V5" s="704">
        <v>2011</v>
      </c>
      <c r="W5" s="704">
        <v>2012</v>
      </c>
      <c r="X5" s="704">
        <v>2013</v>
      </c>
      <c r="Y5" s="704">
        <v>2014</v>
      </c>
      <c r="Z5" s="704">
        <v>2015</v>
      </c>
      <c r="AA5" s="703">
        <v>2016</v>
      </c>
    </row>
    <row r="6" spans="2:27" ht="19.5" customHeight="1" x14ac:dyDescent="0.2">
      <c r="B6" s="702" t="s">
        <v>1283</v>
      </c>
      <c r="C6" s="701" t="s">
        <v>1282</v>
      </c>
      <c r="D6" s="700">
        <v>36</v>
      </c>
      <c r="E6" s="699">
        <v>42</v>
      </c>
      <c r="F6" s="699">
        <v>33</v>
      </c>
      <c r="G6" s="658">
        <v>33</v>
      </c>
      <c r="H6" s="658">
        <f>'[8]HBÚ 31-II'!H6+'[9]HBÚ 31-II'!H6+'[10]HBÚ 31-II'!H6+'[11]HBÚ 31-II'!H6+'[12]HBÚ 31-II'!H6</f>
        <v>27</v>
      </c>
      <c r="I6" s="657">
        <v>22</v>
      </c>
      <c r="J6" s="700">
        <v>0</v>
      </c>
      <c r="K6" s="699">
        <v>1</v>
      </c>
      <c r="L6" s="699">
        <v>0</v>
      </c>
      <c r="M6" s="664">
        <v>0</v>
      </c>
      <c r="N6" s="658">
        <f>'[8]HBÚ 31-II'!M6+'[9]HBÚ 31-II'!M6+'[10]HBÚ 31-II'!M6+'[11]HBÚ 31-II'!M6+'[12]HBÚ 31-II'!M6</f>
        <v>1</v>
      </c>
      <c r="O6" s="657">
        <v>0</v>
      </c>
      <c r="P6" s="700">
        <v>1</v>
      </c>
      <c r="Q6" s="699">
        <v>0</v>
      </c>
      <c r="R6" s="699">
        <v>0</v>
      </c>
      <c r="S6" s="664">
        <v>0</v>
      </c>
      <c r="T6" s="658">
        <f>'[8]HBÚ 31-II'!R6+'[9]HBÚ 31-II'!R6+'[10]HBÚ 31-II'!R6+'[11]HBÚ 31-II'!R6+'[12]HBÚ 31-II'!R6</f>
        <v>0</v>
      </c>
      <c r="U6" s="657">
        <v>0</v>
      </c>
      <c r="V6" s="700">
        <v>7</v>
      </c>
      <c r="W6" s="699" t="s">
        <v>127</v>
      </c>
      <c r="X6" s="699" t="s">
        <v>127</v>
      </c>
      <c r="Y6" s="698" t="s">
        <v>127</v>
      </c>
      <c r="Z6" s="697" t="s">
        <v>127</v>
      </c>
      <c r="AA6" s="696" t="s">
        <v>127</v>
      </c>
    </row>
    <row r="7" spans="2:27" ht="25.5" x14ac:dyDescent="0.2">
      <c r="B7" s="662" t="s">
        <v>1281</v>
      </c>
      <c r="C7" s="694" t="s">
        <v>1280</v>
      </c>
      <c r="D7" s="692">
        <v>2</v>
      </c>
      <c r="E7" s="7">
        <v>1</v>
      </c>
      <c r="F7" s="7">
        <v>2</v>
      </c>
      <c r="G7" s="658">
        <v>2</v>
      </c>
      <c r="H7" s="653">
        <f>'[8]HBÚ 31-II'!H7+'[9]HBÚ 31-II'!H7+'[10]HBÚ 31-II'!H7+'[11]HBÚ 31-II'!H7+'[12]HBÚ 31-II'!H7</f>
        <v>1</v>
      </c>
      <c r="I7" s="693">
        <v>0</v>
      </c>
      <c r="J7" s="692">
        <v>0</v>
      </c>
      <c r="K7" s="7">
        <v>1</v>
      </c>
      <c r="L7" s="7">
        <v>0</v>
      </c>
      <c r="M7" s="654">
        <v>0</v>
      </c>
      <c r="N7" s="653">
        <f>'[8]HBÚ 31-II'!M7+'[9]HBÚ 31-II'!M7+'[10]HBÚ 31-II'!M7+'[11]HBÚ 31-II'!M7+'[12]HBÚ 31-II'!M7</f>
        <v>0</v>
      </c>
      <c r="O7" s="693">
        <v>0</v>
      </c>
      <c r="P7" s="692">
        <v>1</v>
      </c>
      <c r="Q7" s="7">
        <v>0</v>
      </c>
      <c r="R7" s="7">
        <v>0</v>
      </c>
      <c r="S7" s="654">
        <v>1</v>
      </c>
      <c r="T7" s="653">
        <f>'[8]HBÚ 31-II'!R7+'[9]HBÚ 31-II'!R7+'[10]HBÚ 31-II'!R7+'[11]HBÚ 31-II'!R7+'[12]HBÚ 31-II'!R7</f>
        <v>0</v>
      </c>
      <c r="U7" s="693">
        <v>0</v>
      </c>
      <c r="V7" s="692">
        <v>1</v>
      </c>
      <c r="W7" s="7" t="s">
        <v>127</v>
      </c>
      <c r="X7" s="7" t="s">
        <v>127</v>
      </c>
      <c r="Y7" s="106" t="s">
        <v>127</v>
      </c>
      <c r="Z7" s="691" t="s">
        <v>127</v>
      </c>
      <c r="AA7" s="690" t="s">
        <v>127</v>
      </c>
    </row>
    <row r="8" spans="2:27" ht="25.5" x14ac:dyDescent="0.2">
      <c r="B8" s="662" t="s">
        <v>1279</v>
      </c>
      <c r="C8" s="659" t="s">
        <v>1278</v>
      </c>
      <c r="D8" s="692">
        <v>0</v>
      </c>
      <c r="E8" s="7">
        <v>0</v>
      </c>
      <c r="F8" s="7">
        <v>0</v>
      </c>
      <c r="G8" s="658">
        <v>0</v>
      </c>
      <c r="H8" s="653">
        <f>'[8]HBÚ 31-II'!H8+'[9]HBÚ 31-II'!H8+'[10]HBÚ 31-II'!H8+'[11]HBÚ 31-II'!H8+'[12]HBÚ 31-II'!H8</f>
        <v>1</v>
      </c>
      <c r="I8" s="693">
        <v>0</v>
      </c>
      <c r="J8" s="692">
        <v>0</v>
      </c>
      <c r="K8" s="7">
        <v>0</v>
      </c>
      <c r="L8" s="7">
        <v>0</v>
      </c>
      <c r="M8" s="654">
        <v>0</v>
      </c>
      <c r="N8" s="653">
        <f>'[8]HBÚ 31-II'!M8+'[9]HBÚ 31-II'!M8+'[10]HBÚ 31-II'!M8+'[11]HBÚ 31-II'!M8+'[12]HBÚ 31-II'!M8</f>
        <v>0</v>
      </c>
      <c r="O8" s="693">
        <v>0</v>
      </c>
      <c r="P8" s="692">
        <v>0</v>
      </c>
      <c r="Q8" s="7">
        <v>0</v>
      </c>
      <c r="R8" s="7">
        <v>0</v>
      </c>
      <c r="S8" s="654">
        <v>0</v>
      </c>
      <c r="T8" s="653">
        <f>'[8]HBÚ 31-II'!R8+'[9]HBÚ 31-II'!R8+'[10]HBÚ 31-II'!R8+'[11]HBÚ 31-II'!R8+'[12]HBÚ 31-II'!R8</f>
        <v>0</v>
      </c>
      <c r="U8" s="693">
        <v>0</v>
      </c>
      <c r="V8" s="692">
        <v>0</v>
      </c>
      <c r="W8" s="7" t="s">
        <v>127</v>
      </c>
      <c r="X8" s="7" t="s">
        <v>127</v>
      </c>
      <c r="Y8" s="106" t="s">
        <v>127</v>
      </c>
      <c r="Z8" s="691" t="s">
        <v>127</v>
      </c>
      <c r="AA8" s="690" t="s">
        <v>127</v>
      </c>
    </row>
    <row r="9" spans="2:27" ht="25.5" x14ac:dyDescent="0.2">
      <c r="B9" s="662" t="s">
        <v>1277</v>
      </c>
      <c r="C9" s="659" t="s">
        <v>1276</v>
      </c>
      <c r="D9" s="692">
        <v>11</v>
      </c>
      <c r="E9" s="7">
        <v>3</v>
      </c>
      <c r="F9" s="7">
        <v>4</v>
      </c>
      <c r="G9" s="658">
        <v>2</v>
      </c>
      <c r="H9" s="653">
        <f>'[8]HBÚ 31-II'!H9+'[9]HBÚ 31-II'!H9+'[10]HBÚ 31-II'!H9+'[11]HBÚ 31-II'!H9+'[12]HBÚ 31-II'!H9</f>
        <v>7</v>
      </c>
      <c r="I9" s="693">
        <v>3</v>
      </c>
      <c r="J9" s="692">
        <v>0</v>
      </c>
      <c r="K9" s="7">
        <v>0</v>
      </c>
      <c r="L9" s="7">
        <v>0</v>
      </c>
      <c r="M9" s="654">
        <v>0</v>
      </c>
      <c r="N9" s="653">
        <f>'[8]HBÚ 31-II'!M9+'[9]HBÚ 31-II'!M9+'[10]HBÚ 31-II'!M9+'[11]HBÚ 31-II'!M9+'[12]HBÚ 31-II'!M9</f>
        <v>0</v>
      </c>
      <c r="O9" s="693">
        <v>0</v>
      </c>
      <c r="P9" s="692">
        <v>0</v>
      </c>
      <c r="Q9" s="7">
        <v>0</v>
      </c>
      <c r="R9" s="7">
        <v>0</v>
      </c>
      <c r="S9" s="654">
        <v>0</v>
      </c>
      <c r="T9" s="653">
        <f>'[8]HBÚ 31-II'!R9+'[9]HBÚ 31-II'!R9+'[10]HBÚ 31-II'!R9+'[11]HBÚ 31-II'!R9+'[12]HBÚ 31-II'!R9</f>
        <v>0</v>
      </c>
      <c r="U9" s="693">
        <v>1</v>
      </c>
      <c r="V9" s="692">
        <v>1</v>
      </c>
      <c r="W9" s="7" t="s">
        <v>127</v>
      </c>
      <c r="X9" s="7" t="s">
        <v>127</v>
      </c>
      <c r="Y9" s="106" t="s">
        <v>127</v>
      </c>
      <c r="Z9" s="691" t="s">
        <v>127</v>
      </c>
      <c r="AA9" s="690" t="s">
        <v>127</v>
      </c>
    </row>
    <row r="10" spans="2:27" ht="25.5" x14ac:dyDescent="0.2">
      <c r="B10" s="662" t="s">
        <v>1275</v>
      </c>
      <c r="C10" s="695" t="s">
        <v>1274</v>
      </c>
      <c r="D10" s="692">
        <v>0</v>
      </c>
      <c r="E10" s="7">
        <v>0</v>
      </c>
      <c r="F10" s="7">
        <v>0</v>
      </c>
      <c r="G10" s="658">
        <v>0</v>
      </c>
      <c r="H10" s="653">
        <f>'[8]HBÚ 31-II'!H10+'[9]HBÚ 31-II'!H10+'[10]HBÚ 31-II'!H10+'[11]HBÚ 31-II'!H10+'[12]HBÚ 31-II'!H10</f>
        <v>0</v>
      </c>
      <c r="I10" s="693">
        <v>0</v>
      </c>
      <c r="J10" s="692">
        <v>0</v>
      </c>
      <c r="K10" s="7">
        <v>0</v>
      </c>
      <c r="L10" s="7">
        <v>0</v>
      </c>
      <c r="M10" s="654">
        <v>0</v>
      </c>
      <c r="N10" s="653">
        <f>'[8]HBÚ 31-II'!M10+'[9]HBÚ 31-II'!M10+'[10]HBÚ 31-II'!M10+'[11]HBÚ 31-II'!M10+'[12]HBÚ 31-II'!M10</f>
        <v>0</v>
      </c>
      <c r="O10" s="693">
        <v>0</v>
      </c>
      <c r="P10" s="692">
        <v>0</v>
      </c>
      <c r="Q10" s="7">
        <v>0</v>
      </c>
      <c r="R10" s="7">
        <v>0</v>
      </c>
      <c r="S10" s="654">
        <v>0</v>
      </c>
      <c r="T10" s="653">
        <f>'[8]HBÚ 31-II'!R10+'[9]HBÚ 31-II'!R10+'[10]HBÚ 31-II'!R10+'[11]HBÚ 31-II'!R10+'[12]HBÚ 31-II'!R10</f>
        <v>0</v>
      </c>
      <c r="U10" s="693">
        <v>0</v>
      </c>
      <c r="V10" s="692">
        <v>3</v>
      </c>
      <c r="W10" s="7" t="s">
        <v>127</v>
      </c>
      <c r="X10" s="7" t="s">
        <v>127</v>
      </c>
      <c r="Y10" s="106" t="s">
        <v>127</v>
      </c>
      <c r="Z10" s="691" t="s">
        <v>127</v>
      </c>
      <c r="AA10" s="690" t="s">
        <v>127</v>
      </c>
    </row>
    <row r="11" spans="2:27" x14ac:dyDescent="0.2">
      <c r="B11" s="662" t="s">
        <v>1273</v>
      </c>
      <c r="C11" s="659" t="s">
        <v>1272</v>
      </c>
      <c r="D11" s="692">
        <v>1</v>
      </c>
      <c r="E11" s="7">
        <v>5</v>
      </c>
      <c r="F11" s="7">
        <v>1</v>
      </c>
      <c r="G11" s="658">
        <v>7</v>
      </c>
      <c r="H11" s="653">
        <f>'[8]HBÚ 31-II'!H11+'[9]HBÚ 31-II'!H11+'[10]HBÚ 31-II'!H11+'[11]HBÚ 31-II'!H11+'[12]HBÚ 31-II'!H11</f>
        <v>0</v>
      </c>
      <c r="I11" s="693">
        <v>0</v>
      </c>
      <c r="J11" s="692">
        <v>0</v>
      </c>
      <c r="K11" s="7">
        <v>0</v>
      </c>
      <c r="L11" s="7">
        <v>0</v>
      </c>
      <c r="M11" s="654">
        <v>0</v>
      </c>
      <c r="N11" s="653">
        <f>'[8]HBÚ 31-II'!M11+'[9]HBÚ 31-II'!M11+'[10]HBÚ 31-II'!M11+'[11]HBÚ 31-II'!M11+'[12]HBÚ 31-II'!M11</f>
        <v>0</v>
      </c>
      <c r="O11" s="693">
        <v>0</v>
      </c>
      <c r="P11" s="692">
        <v>0</v>
      </c>
      <c r="Q11" s="7">
        <v>0</v>
      </c>
      <c r="R11" s="7">
        <v>1</v>
      </c>
      <c r="S11" s="654">
        <v>0</v>
      </c>
      <c r="T11" s="653">
        <f>'[8]HBÚ 31-II'!R11+'[9]HBÚ 31-II'!R11+'[10]HBÚ 31-II'!R11+'[11]HBÚ 31-II'!R11+'[12]HBÚ 31-II'!R11</f>
        <v>0</v>
      </c>
      <c r="U11" s="693">
        <v>0</v>
      </c>
      <c r="V11" s="692">
        <v>0</v>
      </c>
      <c r="W11" s="7" t="s">
        <v>127</v>
      </c>
      <c r="X11" s="7" t="s">
        <v>127</v>
      </c>
      <c r="Y11" s="106" t="s">
        <v>127</v>
      </c>
      <c r="Z11" s="691" t="s">
        <v>127</v>
      </c>
      <c r="AA11" s="690" t="s">
        <v>127</v>
      </c>
    </row>
    <row r="12" spans="2:27" ht="31.5" customHeight="1" x14ac:dyDescent="0.2">
      <c r="B12" s="662" t="s">
        <v>1271</v>
      </c>
      <c r="C12" s="659" t="s">
        <v>1270</v>
      </c>
      <c r="D12" s="692">
        <v>0</v>
      </c>
      <c r="E12" s="7">
        <v>0</v>
      </c>
      <c r="F12" s="7">
        <v>0</v>
      </c>
      <c r="G12" s="658">
        <v>0</v>
      </c>
      <c r="H12" s="653">
        <f>'[8]HBÚ 31-II'!H12+'[9]HBÚ 31-II'!H12+'[10]HBÚ 31-II'!H12+'[11]HBÚ 31-II'!H12+'[12]HBÚ 31-II'!H12</f>
        <v>1</v>
      </c>
      <c r="I12" s="693">
        <v>1</v>
      </c>
      <c r="J12" s="692">
        <v>0</v>
      </c>
      <c r="K12" s="7">
        <v>0</v>
      </c>
      <c r="L12" s="7">
        <v>0</v>
      </c>
      <c r="M12" s="654">
        <v>0</v>
      </c>
      <c r="N12" s="653">
        <f>'[8]HBÚ 31-II'!M12+'[9]HBÚ 31-II'!M12+'[10]HBÚ 31-II'!M12+'[11]HBÚ 31-II'!M12+'[12]HBÚ 31-II'!M12</f>
        <v>0</v>
      </c>
      <c r="O12" s="693">
        <v>0</v>
      </c>
      <c r="P12" s="692">
        <v>0</v>
      </c>
      <c r="Q12" s="7">
        <v>0</v>
      </c>
      <c r="R12" s="7">
        <v>0</v>
      </c>
      <c r="S12" s="654">
        <v>0</v>
      </c>
      <c r="T12" s="653">
        <f>'[8]HBÚ 31-II'!R12+'[9]HBÚ 31-II'!R12+'[10]HBÚ 31-II'!R12+'[11]HBÚ 31-II'!R12+'[12]HBÚ 31-II'!R12</f>
        <v>0</v>
      </c>
      <c r="U12" s="693">
        <v>0</v>
      </c>
      <c r="V12" s="692">
        <v>0</v>
      </c>
      <c r="W12" s="7" t="s">
        <v>127</v>
      </c>
      <c r="X12" s="7" t="s">
        <v>127</v>
      </c>
      <c r="Y12" s="106" t="s">
        <v>127</v>
      </c>
      <c r="Z12" s="691" t="s">
        <v>127</v>
      </c>
      <c r="AA12" s="690" t="s">
        <v>127</v>
      </c>
    </row>
    <row r="13" spans="2:27" ht="38.25" x14ac:dyDescent="0.2">
      <c r="B13" s="662" t="s">
        <v>1269</v>
      </c>
      <c r="C13" s="659" t="s">
        <v>1268</v>
      </c>
      <c r="D13" s="692">
        <v>101</v>
      </c>
      <c r="E13" s="7">
        <v>97</v>
      </c>
      <c r="F13" s="7">
        <v>93</v>
      </c>
      <c r="G13" s="658">
        <v>75</v>
      </c>
      <c r="H13" s="653">
        <f>'[8]HBÚ 31-II'!H13+'[9]HBÚ 31-II'!H13+'[10]HBÚ 31-II'!H13+'[11]HBÚ 31-II'!H13+'[12]HBÚ 31-II'!H13</f>
        <v>70</v>
      </c>
      <c r="I13" s="693">
        <v>77</v>
      </c>
      <c r="J13" s="692">
        <v>1</v>
      </c>
      <c r="K13" s="7">
        <v>0</v>
      </c>
      <c r="L13" s="7">
        <v>1</v>
      </c>
      <c r="M13" s="654">
        <v>0</v>
      </c>
      <c r="N13" s="653">
        <f>'[8]HBÚ 31-II'!M13+'[9]HBÚ 31-II'!M13+'[10]HBÚ 31-II'!M13+'[11]HBÚ 31-II'!M13+'[12]HBÚ 31-II'!M13</f>
        <v>0</v>
      </c>
      <c r="O13" s="693">
        <v>0</v>
      </c>
      <c r="P13" s="692">
        <v>0</v>
      </c>
      <c r="Q13" s="7">
        <v>2</v>
      </c>
      <c r="R13" s="7">
        <v>1</v>
      </c>
      <c r="S13" s="654">
        <v>1</v>
      </c>
      <c r="T13" s="653">
        <f>'[8]HBÚ 31-II'!R13+'[9]HBÚ 31-II'!R13+'[10]HBÚ 31-II'!R13+'[11]HBÚ 31-II'!R13+'[12]HBÚ 31-II'!R13</f>
        <v>1</v>
      </c>
      <c r="U13" s="693">
        <v>0</v>
      </c>
      <c r="V13" s="692">
        <v>8</v>
      </c>
      <c r="W13" s="7" t="s">
        <v>127</v>
      </c>
      <c r="X13" s="7" t="s">
        <v>127</v>
      </c>
      <c r="Y13" s="106" t="s">
        <v>127</v>
      </c>
      <c r="Z13" s="691" t="s">
        <v>127</v>
      </c>
      <c r="AA13" s="690" t="s">
        <v>127</v>
      </c>
    </row>
    <row r="14" spans="2:27" ht="25.5" x14ac:dyDescent="0.2">
      <c r="B14" s="662" t="s">
        <v>1267</v>
      </c>
      <c r="C14" s="694" t="s">
        <v>1266</v>
      </c>
      <c r="D14" s="692">
        <v>0</v>
      </c>
      <c r="E14" s="7">
        <v>0</v>
      </c>
      <c r="F14" s="7">
        <v>0</v>
      </c>
      <c r="G14" s="658">
        <v>0</v>
      </c>
      <c r="H14" s="653">
        <f>'[8]HBÚ 31-II'!H14+'[9]HBÚ 31-II'!H14+'[10]HBÚ 31-II'!H14+'[11]HBÚ 31-II'!H14+'[12]HBÚ 31-II'!H14</f>
        <v>0</v>
      </c>
      <c r="I14" s="693">
        <v>1</v>
      </c>
      <c r="J14" s="692">
        <v>0</v>
      </c>
      <c r="K14" s="7">
        <v>0</v>
      </c>
      <c r="L14" s="7">
        <v>0</v>
      </c>
      <c r="M14" s="654">
        <v>0</v>
      </c>
      <c r="N14" s="653">
        <f>'[8]HBÚ 31-II'!M14+'[9]HBÚ 31-II'!M14+'[10]HBÚ 31-II'!M14+'[11]HBÚ 31-II'!M14+'[12]HBÚ 31-II'!M14</f>
        <v>0</v>
      </c>
      <c r="O14" s="693">
        <v>0</v>
      </c>
      <c r="P14" s="692">
        <v>0</v>
      </c>
      <c r="Q14" s="7">
        <v>0</v>
      </c>
      <c r="R14" s="7">
        <v>0</v>
      </c>
      <c r="S14" s="654">
        <v>0</v>
      </c>
      <c r="T14" s="653">
        <f>'[8]HBÚ 31-II'!R14+'[9]HBÚ 31-II'!R14+'[10]HBÚ 31-II'!R14+'[11]HBÚ 31-II'!R14+'[12]HBÚ 31-II'!R14</f>
        <v>0</v>
      </c>
      <c r="U14" s="693">
        <v>0</v>
      </c>
      <c r="V14" s="692">
        <v>0</v>
      </c>
      <c r="W14" s="7" t="s">
        <v>127</v>
      </c>
      <c r="X14" s="7" t="s">
        <v>127</v>
      </c>
      <c r="Y14" s="106" t="s">
        <v>127</v>
      </c>
      <c r="Z14" s="691" t="s">
        <v>127</v>
      </c>
      <c r="AA14" s="690" t="s">
        <v>127</v>
      </c>
    </row>
    <row r="15" spans="2:27" ht="25.5" x14ac:dyDescent="0.2">
      <c r="B15" s="662" t="s">
        <v>1265</v>
      </c>
      <c r="C15" s="659" t="s">
        <v>1264</v>
      </c>
      <c r="D15" s="692">
        <v>0</v>
      </c>
      <c r="E15" s="7">
        <v>5</v>
      </c>
      <c r="F15" s="7">
        <v>1</v>
      </c>
      <c r="G15" s="658">
        <v>1</v>
      </c>
      <c r="H15" s="653">
        <f>'[8]HBÚ 31-II'!H15+'[9]HBÚ 31-II'!H15+'[10]HBÚ 31-II'!H15+'[11]HBÚ 31-II'!H15+'[12]HBÚ 31-II'!H15</f>
        <v>2</v>
      </c>
      <c r="I15" s="693">
        <v>1</v>
      </c>
      <c r="J15" s="692">
        <v>0</v>
      </c>
      <c r="K15" s="7">
        <v>0</v>
      </c>
      <c r="L15" s="7">
        <v>0</v>
      </c>
      <c r="M15" s="654">
        <v>0</v>
      </c>
      <c r="N15" s="653">
        <f>'[8]HBÚ 31-II'!M15+'[9]HBÚ 31-II'!M15+'[10]HBÚ 31-II'!M15+'[11]HBÚ 31-II'!M15+'[12]HBÚ 31-II'!M15</f>
        <v>0</v>
      </c>
      <c r="O15" s="693">
        <v>0</v>
      </c>
      <c r="P15" s="692">
        <v>0</v>
      </c>
      <c r="Q15" s="7">
        <v>0</v>
      </c>
      <c r="R15" s="7">
        <v>0</v>
      </c>
      <c r="S15" s="654">
        <v>0</v>
      </c>
      <c r="T15" s="653">
        <f>'[8]HBÚ 31-II'!R15+'[9]HBÚ 31-II'!R15+'[10]HBÚ 31-II'!R15+'[11]HBÚ 31-II'!R15+'[12]HBÚ 31-II'!R15</f>
        <v>0</v>
      </c>
      <c r="U15" s="693">
        <v>0</v>
      </c>
      <c r="V15" s="692">
        <v>0</v>
      </c>
      <c r="W15" s="7" t="s">
        <v>127</v>
      </c>
      <c r="X15" s="7" t="s">
        <v>127</v>
      </c>
      <c r="Y15" s="106" t="s">
        <v>127</v>
      </c>
      <c r="Z15" s="691" t="s">
        <v>127</v>
      </c>
      <c r="AA15" s="690" t="s">
        <v>127</v>
      </c>
    </row>
    <row r="16" spans="2:27" ht="25.5" x14ac:dyDescent="0.2">
      <c r="B16" s="662" t="s">
        <v>1263</v>
      </c>
      <c r="C16" s="659" t="s">
        <v>1262</v>
      </c>
      <c r="D16" s="692">
        <v>0</v>
      </c>
      <c r="E16" s="7">
        <v>2</v>
      </c>
      <c r="F16" s="7">
        <v>5</v>
      </c>
      <c r="G16" s="658">
        <v>0</v>
      </c>
      <c r="H16" s="653">
        <f>'[8]HBÚ 31-II'!H16+'[9]HBÚ 31-II'!H16+'[10]HBÚ 31-II'!H16+'[11]HBÚ 31-II'!H16+'[12]HBÚ 31-II'!H16</f>
        <v>0</v>
      </c>
      <c r="I16" s="693">
        <v>0</v>
      </c>
      <c r="J16" s="692">
        <v>0</v>
      </c>
      <c r="K16" s="7">
        <v>0</v>
      </c>
      <c r="L16" s="7">
        <v>0</v>
      </c>
      <c r="M16" s="654">
        <v>0</v>
      </c>
      <c r="N16" s="653">
        <f>'[8]HBÚ 31-II'!M16+'[9]HBÚ 31-II'!M16+'[10]HBÚ 31-II'!M16+'[11]HBÚ 31-II'!M16+'[12]HBÚ 31-II'!M16</f>
        <v>0</v>
      </c>
      <c r="O16" s="693">
        <v>0</v>
      </c>
      <c r="P16" s="692">
        <v>0</v>
      </c>
      <c r="Q16" s="7">
        <v>0</v>
      </c>
      <c r="R16" s="7">
        <v>3</v>
      </c>
      <c r="S16" s="654">
        <v>0</v>
      </c>
      <c r="T16" s="653">
        <f>'[8]HBÚ 31-II'!R16+'[9]HBÚ 31-II'!R16+'[10]HBÚ 31-II'!R16+'[11]HBÚ 31-II'!R16+'[12]HBÚ 31-II'!R16</f>
        <v>0</v>
      </c>
      <c r="U16" s="693">
        <v>0</v>
      </c>
      <c r="V16" s="692">
        <v>3</v>
      </c>
      <c r="W16" s="7" t="s">
        <v>127</v>
      </c>
      <c r="X16" s="7" t="s">
        <v>127</v>
      </c>
      <c r="Y16" s="106" t="s">
        <v>127</v>
      </c>
      <c r="Z16" s="691" t="s">
        <v>127</v>
      </c>
      <c r="AA16" s="690" t="s">
        <v>127</v>
      </c>
    </row>
    <row r="17" spans="2:27" ht="51" x14ac:dyDescent="0.2">
      <c r="B17" s="662" t="s">
        <v>1261</v>
      </c>
      <c r="C17" s="659" t="s">
        <v>1260</v>
      </c>
      <c r="D17" s="692">
        <v>112</v>
      </c>
      <c r="E17" s="7">
        <v>114</v>
      </c>
      <c r="F17" s="7">
        <v>106</v>
      </c>
      <c r="G17" s="658">
        <v>93</v>
      </c>
      <c r="H17" s="653">
        <f>'[8]HBÚ 31-II'!H17+'[9]HBÚ 31-II'!H17+'[10]HBÚ 31-II'!H17+'[11]HBÚ 31-II'!H17+'[12]HBÚ 31-II'!H17</f>
        <v>96</v>
      </c>
      <c r="I17" s="693">
        <v>122</v>
      </c>
      <c r="J17" s="692">
        <v>0</v>
      </c>
      <c r="K17" s="7">
        <v>0</v>
      </c>
      <c r="L17" s="7">
        <v>0</v>
      </c>
      <c r="M17" s="654">
        <v>0</v>
      </c>
      <c r="N17" s="653">
        <f>'[8]HBÚ 31-II'!M17+'[9]HBÚ 31-II'!M17+'[10]HBÚ 31-II'!M17+'[11]HBÚ 31-II'!M17+'[12]HBÚ 31-II'!M17</f>
        <v>0</v>
      </c>
      <c r="O17" s="693">
        <v>0</v>
      </c>
      <c r="P17" s="692">
        <v>0</v>
      </c>
      <c r="Q17" s="7">
        <v>0</v>
      </c>
      <c r="R17" s="7">
        <v>0</v>
      </c>
      <c r="S17" s="654">
        <v>1</v>
      </c>
      <c r="T17" s="653">
        <f>'[8]HBÚ 31-II'!R17+'[9]HBÚ 31-II'!R17+'[10]HBÚ 31-II'!R17+'[11]HBÚ 31-II'!R17+'[12]HBÚ 31-II'!R17</f>
        <v>1</v>
      </c>
      <c r="U17" s="693">
        <v>0</v>
      </c>
      <c r="V17" s="692">
        <v>17</v>
      </c>
      <c r="W17" s="7" t="s">
        <v>127</v>
      </c>
      <c r="X17" s="7" t="s">
        <v>127</v>
      </c>
      <c r="Y17" s="106" t="s">
        <v>127</v>
      </c>
      <c r="Z17" s="691" t="s">
        <v>127</v>
      </c>
      <c r="AA17" s="690" t="s">
        <v>127</v>
      </c>
    </row>
    <row r="18" spans="2:27" ht="17.25" customHeight="1" x14ac:dyDescent="0.2">
      <c r="B18" s="662" t="s">
        <v>1259</v>
      </c>
      <c r="C18" s="659" t="s">
        <v>1258</v>
      </c>
      <c r="D18" s="692">
        <v>5</v>
      </c>
      <c r="E18" s="7">
        <v>1</v>
      </c>
      <c r="F18" s="7">
        <v>6</v>
      </c>
      <c r="G18" s="658">
        <v>6</v>
      </c>
      <c r="H18" s="653">
        <f>'[8]HBÚ 31-II'!H18+'[9]HBÚ 31-II'!H18+'[10]HBÚ 31-II'!H18+'[11]HBÚ 31-II'!H18+'[12]HBÚ 31-II'!H18</f>
        <v>13</v>
      </c>
      <c r="I18" s="693">
        <v>3</v>
      </c>
      <c r="J18" s="692">
        <v>0</v>
      </c>
      <c r="K18" s="7">
        <v>0</v>
      </c>
      <c r="L18" s="7">
        <v>0</v>
      </c>
      <c r="M18" s="654">
        <v>0</v>
      </c>
      <c r="N18" s="653">
        <f>'[8]HBÚ 31-II'!M18+'[9]HBÚ 31-II'!M18+'[10]HBÚ 31-II'!M18+'[11]HBÚ 31-II'!M18+'[12]HBÚ 31-II'!M18</f>
        <v>0</v>
      </c>
      <c r="O18" s="693">
        <v>0</v>
      </c>
      <c r="P18" s="692">
        <v>0</v>
      </c>
      <c r="Q18" s="7">
        <v>0</v>
      </c>
      <c r="R18" s="7">
        <v>0</v>
      </c>
      <c r="S18" s="654">
        <v>0</v>
      </c>
      <c r="T18" s="653">
        <f>'[8]HBÚ 31-II'!R18+'[9]HBÚ 31-II'!R18+'[10]HBÚ 31-II'!R18+'[11]HBÚ 31-II'!R18+'[12]HBÚ 31-II'!R18</f>
        <v>1</v>
      </c>
      <c r="U18" s="693">
        <v>0</v>
      </c>
      <c r="V18" s="692">
        <v>3</v>
      </c>
      <c r="W18" s="7" t="s">
        <v>127</v>
      </c>
      <c r="X18" s="7" t="s">
        <v>127</v>
      </c>
      <c r="Y18" s="106" t="s">
        <v>127</v>
      </c>
      <c r="Z18" s="691" t="s">
        <v>127</v>
      </c>
      <c r="AA18" s="690" t="s">
        <v>127</v>
      </c>
    </row>
    <row r="19" spans="2:27" ht="19.5" customHeight="1" thickBot="1" x14ac:dyDescent="0.25">
      <c r="B19" s="689" t="s">
        <v>1257</v>
      </c>
      <c r="C19" s="688" t="s">
        <v>1256</v>
      </c>
      <c r="D19" s="686">
        <v>6</v>
      </c>
      <c r="E19" s="685">
        <v>5</v>
      </c>
      <c r="F19" s="685">
        <v>4</v>
      </c>
      <c r="G19" s="649">
        <v>1</v>
      </c>
      <c r="H19" s="644">
        <f>'[8]HBÚ 31-II'!H19+'[9]HBÚ 31-II'!H19+'[10]HBÚ 31-II'!H19+'[11]HBÚ 31-II'!H19+'[12]HBÚ 31-II'!H19</f>
        <v>4</v>
      </c>
      <c r="I19" s="687">
        <v>3</v>
      </c>
      <c r="J19" s="686">
        <v>0</v>
      </c>
      <c r="K19" s="685">
        <v>0</v>
      </c>
      <c r="L19" s="685">
        <v>1</v>
      </c>
      <c r="M19" s="645">
        <v>0</v>
      </c>
      <c r="N19" s="644">
        <f>'[8]HBÚ 31-II'!M19+'[9]HBÚ 31-II'!M19+'[10]HBÚ 31-II'!M19+'[11]HBÚ 31-II'!M19+'[12]HBÚ 31-II'!M19</f>
        <v>0</v>
      </c>
      <c r="O19" s="687">
        <v>0</v>
      </c>
      <c r="P19" s="686">
        <v>1</v>
      </c>
      <c r="Q19" s="685">
        <v>0</v>
      </c>
      <c r="R19" s="685">
        <v>1</v>
      </c>
      <c r="S19" s="645">
        <v>0</v>
      </c>
      <c r="T19" s="644">
        <f>'[8]HBÚ 31-II'!R19+'[9]HBÚ 31-II'!R19+'[10]HBÚ 31-II'!R19+'[11]HBÚ 31-II'!R19+'[12]HBÚ 31-II'!R19</f>
        <v>0</v>
      </c>
      <c r="U19" s="687">
        <v>1</v>
      </c>
      <c r="V19" s="686">
        <v>2</v>
      </c>
      <c r="W19" s="685" t="s">
        <v>127</v>
      </c>
      <c r="X19" s="685" t="s">
        <v>127</v>
      </c>
      <c r="Y19" s="684" t="s">
        <v>127</v>
      </c>
      <c r="Z19" s="683" t="s">
        <v>127</v>
      </c>
      <c r="AA19" s="682" t="s">
        <v>127</v>
      </c>
    </row>
    <row r="20" spans="2:27" ht="21.6" customHeight="1" thickBot="1" x14ac:dyDescent="0.25">
      <c r="B20" s="1263" t="s">
        <v>23</v>
      </c>
      <c r="C20" s="1264"/>
      <c r="D20" s="681">
        <f t="shared" ref="D20:AA20" si="0">SUM(D6:D19)</f>
        <v>274</v>
      </c>
      <c r="E20" s="673">
        <f t="shared" si="0"/>
        <v>275</v>
      </c>
      <c r="F20" s="673">
        <f t="shared" si="0"/>
        <v>255</v>
      </c>
      <c r="G20" s="673">
        <f t="shared" si="0"/>
        <v>220</v>
      </c>
      <c r="H20" s="671">
        <f t="shared" si="0"/>
        <v>222</v>
      </c>
      <c r="I20" s="670">
        <f t="shared" si="0"/>
        <v>233</v>
      </c>
      <c r="J20" s="681">
        <f t="shared" si="0"/>
        <v>1</v>
      </c>
      <c r="K20" s="673">
        <f t="shared" si="0"/>
        <v>2</v>
      </c>
      <c r="L20" s="673">
        <f t="shared" si="0"/>
        <v>2</v>
      </c>
      <c r="M20" s="673">
        <f t="shared" si="0"/>
        <v>0</v>
      </c>
      <c r="N20" s="671">
        <f t="shared" si="0"/>
        <v>1</v>
      </c>
      <c r="O20" s="670">
        <f t="shared" si="0"/>
        <v>0</v>
      </c>
      <c r="P20" s="681">
        <f t="shared" si="0"/>
        <v>3</v>
      </c>
      <c r="Q20" s="673">
        <f t="shared" si="0"/>
        <v>2</v>
      </c>
      <c r="R20" s="673">
        <f t="shared" si="0"/>
        <v>6</v>
      </c>
      <c r="S20" s="673">
        <f t="shared" si="0"/>
        <v>3</v>
      </c>
      <c r="T20" s="671">
        <f t="shared" si="0"/>
        <v>3</v>
      </c>
      <c r="U20" s="670">
        <f t="shared" si="0"/>
        <v>2</v>
      </c>
      <c r="V20" s="681">
        <f t="shared" si="0"/>
        <v>45</v>
      </c>
      <c r="W20" s="673">
        <f t="shared" si="0"/>
        <v>0</v>
      </c>
      <c r="X20" s="673">
        <f t="shared" si="0"/>
        <v>0</v>
      </c>
      <c r="Y20" s="673">
        <f t="shared" si="0"/>
        <v>0</v>
      </c>
      <c r="Z20" s="671">
        <f t="shared" si="0"/>
        <v>0</v>
      </c>
      <c r="AA20" s="670">
        <f t="shared" si="0"/>
        <v>0</v>
      </c>
    </row>
    <row r="21" spans="2:27" ht="12" customHeight="1" x14ac:dyDescent="0.2">
      <c r="B21" s="680"/>
      <c r="C21" s="680"/>
      <c r="D21" s="678"/>
      <c r="E21" s="679"/>
      <c r="F21" s="679"/>
      <c r="G21" s="679"/>
      <c r="H21" s="679"/>
      <c r="I21" s="679"/>
      <c r="J21" s="678"/>
      <c r="K21" s="678"/>
      <c r="L21" s="678"/>
      <c r="M21" s="678"/>
      <c r="N21" s="678"/>
      <c r="O21" s="678"/>
      <c r="P21" s="678"/>
      <c r="Q21" s="678"/>
      <c r="R21" s="678"/>
      <c r="S21" s="678"/>
      <c r="T21" s="678"/>
      <c r="U21" s="678"/>
      <c r="V21" s="678"/>
      <c r="W21" s="678"/>
      <c r="X21" s="678"/>
      <c r="Y21" s="678"/>
      <c r="Z21" s="678"/>
    </row>
    <row r="22" spans="2:27" ht="16.899999999999999" customHeight="1" x14ac:dyDescent="0.2">
      <c r="B22" s="1260" t="s">
        <v>1226</v>
      </c>
      <c r="C22" s="1260"/>
      <c r="D22" s="1260"/>
      <c r="E22" s="1260"/>
      <c r="F22" s="1260"/>
      <c r="G22" s="1260"/>
      <c r="H22" s="1260"/>
      <c r="I22" s="1260"/>
      <c r="J22" s="1260"/>
      <c r="K22" s="1260"/>
      <c r="L22" s="1260"/>
      <c r="M22" s="1260"/>
      <c r="N22" s="1260"/>
      <c r="O22" s="1260"/>
      <c r="P22" s="1260"/>
      <c r="Q22" s="1260"/>
      <c r="R22" s="1260"/>
      <c r="S22" s="1260"/>
      <c r="T22" s="1260"/>
      <c r="U22" s="1"/>
      <c r="V22" s="678"/>
      <c r="W22" s="678"/>
      <c r="X22" s="678"/>
      <c r="Y22" s="678"/>
      <c r="Z22" s="678"/>
    </row>
    <row r="23" spans="2:27" ht="18.600000000000001" customHeight="1" x14ac:dyDescent="0.2">
      <c r="B23" s="1260" t="s">
        <v>1190</v>
      </c>
      <c r="C23" s="1261"/>
      <c r="D23" s="1261"/>
      <c r="E23" s="1261"/>
      <c r="F23" s="1261"/>
      <c r="G23" s="1261"/>
      <c r="H23" s="1261"/>
      <c r="I23" s="1261"/>
      <c r="J23" s="1261"/>
      <c r="K23" s="1261"/>
      <c r="L23" s="1261"/>
      <c r="M23" s="1261"/>
      <c r="N23" s="1261"/>
      <c r="O23" s="1261"/>
      <c r="P23" s="1261"/>
      <c r="Q23" s="1261"/>
      <c r="R23" s="1261"/>
      <c r="S23" s="1261"/>
      <c r="T23" s="1261"/>
      <c r="U23"/>
      <c r="V23" s="110"/>
      <c r="W23" s="110"/>
      <c r="X23" s="110"/>
      <c r="Y23" s="110"/>
      <c r="Z23" s="110"/>
    </row>
    <row r="24" spans="2:27" ht="16.5" customHeight="1" x14ac:dyDescent="0.2">
      <c r="B24" s="1260" t="s">
        <v>1255</v>
      </c>
      <c r="C24" s="1261"/>
      <c r="D24" s="536"/>
      <c r="E24" s="536"/>
      <c r="F24" s="536"/>
      <c r="G24" s="536"/>
      <c r="H24" s="536"/>
      <c r="I24" s="536"/>
      <c r="J24" s="536"/>
      <c r="K24" s="536"/>
      <c r="L24" s="536"/>
      <c r="M24" s="536"/>
      <c r="N24" s="536"/>
      <c r="O24" s="536"/>
      <c r="P24" s="536"/>
      <c r="Q24" s="536"/>
      <c r="R24" s="536"/>
      <c r="S24" s="536"/>
      <c r="T24" s="536"/>
      <c r="U24" s="536"/>
      <c r="V24" s="536"/>
      <c r="W24" s="536"/>
      <c r="X24" s="536"/>
      <c r="Y24" s="536"/>
      <c r="Z24" s="536"/>
    </row>
    <row r="25" spans="2:27" x14ac:dyDescent="0.2">
      <c r="B25" s="536"/>
      <c r="C25" s="536"/>
      <c r="D25" s="536"/>
      <c r="E25" s="536"/>
      <c r="F25" s="536"/>
      <c r="G25" s="536"/>
      <c r="H25" s="536"/>
      <c r="I25" s="536"/>
      <c r="J25" s="536"/>
      <c r="K25" s="536"/>
      <c r="L25" s="536"/>
      <c r="M25" s="536"/>
      <c r="N25" s="536"/>
      <c r="O25" s="536"/>
      <c r="P25" s="536"/>
      <c r="Q25" s="536"/>
      <c r="R25" s="536"/>
      <c r="S25" s="536"/>
      <c r="T25" s="536"/>
      <c r="U25" s="536"/>
      <c r="V25" s="678"/>
      <c r="W25" s="678"/>
      <c r="X25" s="678"/>
      <c r="Y25" s="678"/>
      <c r="Z25" s="678"/>
    </row>
  </sheetData>
  <sheetProtection selectLockedCells="1"/>
  <mergeCells count="11">
    <mergeCell ref="J4:O4"/>
    <mergeCell ref="P4:U4"/>
    <mergeCell ref="B24:C24"/>
    <mergeCell ref="B2:Z2"/>
    <mergeCell ref="B22:T22"/>
    <mergeCell ref="B23:T23"/>
    <mergeCell ref="B20:C20"/>
    <mergeCell ref="B3:C5"/>
    <mergeCell ref="V4:AA4"/>
    <mergeCell ref="J3:AA3"/>
    <mergeCell ref="D3:I4"/>
  </mergeCells>
  <printOptions horizontalCentered="1" verticalCentered="1"/>
  <pageMargins left="0.78740157480314965" right="0.78740157480314965" top="0.51181102362204722" bottom="0.47244094488188981" header="0.51181102362204722" footer="0.51181102362204722"/>
  <pageSetup paperSize="9" scale="69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20"/>
  <sheetViews>
    <sheetView showGridLines="0" zoomScaleNormal="100" zoomScaleSheetLayoutView="80" workbookViewId="0">
      <selection activeCell="X23" sqref="X23"/>
    </sheetView>
  </sheetViews>
  <sheetFormatPr defaultColWidth="8.85546875" defaultRowHeight="20.100000000000001" customHeight="1" x14ac:dyDescent="0.2"/>
  <cols>
    <col min="1" max="1" width="4.28515625" style="1" customWidth="1"/>
    <col min="2" max="2" width="34.28515625" style="1" customWidth="1"/>
    <col min="3" max="23" width="5.140625" style="1" customWidth="1"/>
    <col min="24" max="26" width="5.5703125" style="1" customWidth="1"/>
    <col min="27" max="16384" width="8.85546875" style="1"/>
  </cols>
  <sheetData>
    <row r="1" spans="1:28" ht="20.100000000000001" customHeight="1" x14ac:dyDescent="0.2">
      <c r="B1" s="677"/>
      <c r="C1" s="677"/>
      <c r="D1" s="677"/>
      <c r="E1" s="677"/>
      <c r="F1" s="677"/>
      <c r="G1" s="677"/>
      <c r="H1" s="677"/>
      <c r="I1" s="677"/>
      <c r="J1" s="677"/>
      <c r="K1" s="677"/>
      <c r="L1" s="677"/>
      <c r="M1" s="677"/>
      <c r="N1" s="677"/>
      <c r="O1" s="677"/>
      <c r="P1" s="677"/>
      <c r="Q1" s="677"/>
      <c r="Y1" s="676" t="s">
        <v>1254</v>
      </c>
      <c r="Z1" s="676"/>
    </row>
    <row r="2" spans="1:28" ht="20.100000000000001" customHeight="1" thickBot="1" x14ac:dyDescent="0.25">
      <c r="A2" s="675" t="s">
        <v>1253</v>
      </c>
      <c r="B2" s="675"/>
      <c r="C2" s="675"/>
      <c r="D2" s="675"/>
      <c r="E2" s="675"/>
      <c r="F2" s="675"/>
      <c r="G2" s="675"/>
      <c r="H2" s="675"/>
      <c r="I2" s="675"/>
      <c r="J2" s="675"/>
      <c r="K2" s="675"/>
      <c r="L2" s="675"/>
      <c r="M2" s="675"/>
      <c r="N2" s="675"/>
      <c r="O2" s="675"/>
      <c r="P2" s="675"/>
      <c r="Q2" s="675"/>
      <c r="R2" s="675"/>
      <c r="S2" s="675"/>
      <c r="T2" s="675"/>
      <c r="U2" s="675"/>
      <c r="V2" s="675"/>
      <c r="W2" s="675"/>
      <c r="X2" s="675"/>
      <c r="Y2" s="20"/>
      <c r="Z2" s="20"/>
    </row>
    <row r="3" spans="1:28" ht="20.100000000000001" customHeight="1" x14ac:dyDescent="0.2">
      <c r="A3" s="1282" t="s">
        <v>1252</v>
      </c>
      <c r="B3" s="1283"/>
      <c r="C3" s="1288" t="s">
        <v>1251</v>
      </c>
      <c r="D3" s="1275"/>
      <c r="E3" s="1275"/>
      <c r="F3" s="1275"/>
      <c r="G3" s="1275"/>
      <c r="H3" s="1275"/>
      <c r="I3" s="1271" t="s">
        <v>1125</v>
      </c>
      <c r="J3" s="1271"/>
      <c r="K3" s="1271"/>
      <c r="L3" s="1271"/>
      <c r="M3" s="1271"/>
      <c r="N3" s="1271"/>
      <c r="O3" s="1271"/>
      <c r="P3" s="1271"/>
      <c r="Q3" s="1271"/>
      <c r="R3" s="1271"/>
      <c r="S3" s="1271"/>
      <c r="T3" s="1271"/>
      <c r="U3" s="1271"/>
      <c r="V3" s="1271"/>
      <c r="W3" s="1271"/>
      <c r="X3" s="1271"/>
      <c r="Y3" s="1271"/>
      <c r="Z3" s="1271"/>
    </row>
    <row r="4" spans="1:28" ht="27.75" customHeight="1" thickBot="1" x14ac:dyDescent="0.25">
      <c r="A4" s="1284"/>
      <c r="B4" s="1285"/>
      <c r="C4" s="1289"/>
      <c r="D4" s="1290"/>
      <c r="E4" s="1290"/>
      <c r="F4" s="1290"/>
      <c r="G4" s="1290"/>
      <c r="H4" s="1291"/>
      <c r="I4" s="1289" t="s">
        <v>1200</v>
      </c>
      <c r="J4" s="1290"/>
      <c r="K4" s="1290"/>
      <c r="L4" s="1290"/>
      <c r="M4" s="1290"/>
      <c r="N4" s="1291"/>
      <c r="O4" s="1292" t="s">
        <v>1250</v>
      </c>
      <c r="P4" s="1293"/>
      <c r="Q4" s="1293"/>
      <c r="R4" s="1293"/>
      <c r="S4" s="1293"/>
      <c r="T4" s="1293"/>
      <c r="U4" s="1279" t="s">
        <v>1249</v>
      </c>
      <c r="V4" s="1279"/>
      <c r="W4" s="1279"/>
      <c r="X4" s="1279"/>
      <c r="Y4" s="1279"/>
      <c r="Z4" s="1279"/>
    </row>
    <row r="5" spans="1:28" ht="20.100000000000001" customHeight="1" thickBot="1" x14ac:dyDescent="0.25">
      <c r="A5" s="1286"/>
      <c r="B5" s="1287"/>
      <c r="C5" s="674">
        <v>2011</v>
      </c>
      <c r="D5" s="673">
        <v>2012</v>
      </c>
      <c r="E5" s="671">
        <v>2013</v>
      </c>
      <c r="F5" s="672">
        <v>2014</v>
      </c>
      <c r="G5" s="672">
        <v>2015</v>
      </c>
      <c r="H5" s="672">
        <v>2016</v>
      </c>
      <c r="I5" s="674">
        <v>2011</v>
      </c>
      <c r="J5" s="673">
        <v>2012</v>
      </c>
      <c r="K5" s="671">
        <v>2013</v>
      </c>
      <c r="L5" s="672">
        <v>2014</v>
      </c>
      <c r="M5" s="672">
        <v>2015</v>
      </c>
      <c r="N5" s="672">
        <v>2016</v>
      </c>
      <c r="O5" s="674">
        <v>2011</v>
      </c>
      <c r="P5" s="673">
        <v>2012</v>
      </c>
      <c r="Q5" s="673">
        <v>2013</v>
      </c>
      <c r="R5" s="672">
        <v>2014</v>
      </c>
      <c r="S5" s="672">
        <v>2015</v>
      </c>
      <c r="T5" s="672">
        <v>2016</v>
      </c>
      <c r="U5" s="674">
        <v>2011</v>
      </c>
      <c r="V5" s="673">
        <v>2012</v>
      </c>
      <c r="W5" s="673">
        <v>2013</v>
      </c>
      <c r="X5" s="672">
        <v>2014</v>
      </c>
      <c r="Y5" s="671">
        <v>2015</v>
      </c>
      <c r="Z5" s="670">
        <v>2016</v>
      </c>
    </row>
    <row r="6" spans="1:28" ht="26.25" customHeight="1" x14ac:dyDescent="0.2">
      <c r="A6" s="669" t="s">
        <v>1248</v>
      </c>
      <c r="B6" s="668" t="s">
        <v>1247</v>
      </c>
      <c r="C6" s="665">
        <v>13</v>
      </c>
      <c r="D6" s="665">
        <v>6</v>
      </c>
      <c r="E6" s="658">
        <v>10</v>
      </c>
      <c r="F6" s="658">
        <v>5</v>
      </c>
      <c r="G6" s="658">
        <f>'[8]HBÚ 31-I'!G6+'[9]HBÚ 31-I'!G6+'[10]HBÚ 31-I'!G6+'[11]HBÚ 31-I'!G6+'[12]HBÚ 31-I'!G6</f>
        <v>9</v>
      </c>
      <c r="H6" s="667">
        <v>13</v>
      </c>
      <c r="I6" s="666">
        <v>1</v>
      </c>
      <c r="J6" s="665">
        <v>0</v>
      </c>
      <c r="K6" s="664">
        <v>0</v>
      </c>
      <c r="L6" s="664">
        <v>0</v>
      </c>
      <c r="M6" s="658">
        <f>'[8]HBÚ 31-I'!L6+'[9]HBÚ 31-I'!L6+'[10]HBÚ 31-I'!L6+'[11]HBÚ 31-I'!L6+'[12]HBÚ 31-I'!L6</f>
        <v>0</v>
      </c>
      <c r="N6" s="657">
        <v>0</v>
      </c>
      <c r="O6" s="666">
        <v>0</v>
      </c>
      <c r="P6" s="665">
        <v>0</v>
      </c>
      <c r="Q6" s="665">
        <v>0</v>
      </c>
      <c r="R6" s="664">
        <v>1</v>
      </c>
      <c r="S6" s="658">
        <f>'[8]HBÚ 31-I'!Q6+'[9]HBÚ 31-I'!Q6+'[10]HBÚ 31-I'!Q6+'[11]HBÚ 31-I'!Q6+'[12]HBÚ 31-I'!Q6</f>
        <v>0</v>
      </c>
      <c r="T6" s="667">
        <v>1</v>
      </c>
      <c r="U6" s="666">
        <v>5</v>
      </c>
      <c r="V6" s="665" t="s">
        <v>127</v>
      </c>
      <c r="W6" s="665" t="s">
        <v>127</v>
      </c>
      <c r="X6" s="664" t="s">
        <v>127</v>
      </c>
      <c r="Y6" s="658" t="s">
        <v>127</v>
      </c>
      <c r="Z6" s="663" t="s">
        <v>127</v>
      </c>
    </row>
    <row r="7" spans="1:28" ht="26.25" customHeight="1" x14ac:dyDescent="0.2">
      <c r="A7" s="662" t="s">
        <v>1246</v>
      </c>
      <c r="B7" s="661" t="s">
        <v>1245</v>
      </c>
      <c r="C7" s="655">
        <v>11</v>
      </c>
      <c r="D7" s="655">
        <v>7</v>
      </c>
      <c r="E7" s="658">
        <v>12</v>
      </c>
      <c r="F7" s="658">
        <v>5</v>
      </c>
      <c r="G7" s="653">
        <f>'[8]HBÚ 31-I'!G7+'[9]HBÚ 31-I'!G7+'[10]HBÚ 31-I'!G7+'[11]HBÚ 31-I'!G7+'[12]HBÚ 31-I'!G7</f>
        <v>6</v>
      </c>
      <c r="H7" s="657">
        <v>6</v>
      </c>
      <c r="I7" s="656">
        <v>0</v>
      </c>
      <c r="J7" s="655">
        <v>0</v>
      </c>
      <c r="K7" s="654">
        <v>1</v>
      </c>
      <c r="L7" s="654">
        <v>0</v>
      </c>
      <c r="M7" s="653">
        <f>'[8]HBÚ 31-I'!L7+'[9]HBÚ 31-I'!L7+'[10]HBÚ 31-I'!L7+'[11]HBÚ 31-I'!L7+'[12]HBÚ 31-I'!L7</f>
        <v>0</v>
      </c>
      <c r="N7" s="657">
        <v>0</v>
      </c>
      <c r="O7" s="656">
        <v>2</v>
      </c>
      <c r="P7" s="655">
        <v>1</v>
      </c>
      <c r="Q7" s="655">
        <v>2</v>
      </c>
      <c r="R7" s="654">
        <v>1</v>
      </c>
      <c r="S7" s="653">
        <f>'[8]HBÚ 31-I'!Q7+'[9]HBÚ 31-I'!Q7+'[10]HBÚ 31-I'!Q7+'[11]HBÚ 31-I'!Q7+'[12]HBÚ 31-I'!Q7</f>
        <v>1</v>
      </c>
      <c r="T7" s="657">
        <v>0</v>
      </c>
      <c r="U7" s="656">
        <v>2</v>
      </c>
      <c r="V7" s="655" t="s">
        <v>127</v>
      </c>
      <c r="W7" s="655" t="s">
        <v>127</v>
      </c>
      <c r="X7" s="654" t="s">
        <v>127</v>
      </c>
      <c r="Y7" s="653" t="s">
        <v>127</v>
      </c>
      <c r="Z7" s="652" t="s">
        <v>127</v>
      </c>
    </row>
    <row r="8" spans="1:28" ht="26.25" customHeight="1" x14ac:dyDescent="0.2">
      <c r="A8" s="660" t="s">
        <v>1244</v>
      </c>
      <c r="B8" s="661" t="s">
        <v>1243</v>
      </c>
      <c r="C8" s="655">
        <v>9</v>
      </c>
      <c r="D8" s="655">
        <v>11</v>
      </c>
      <c r="E8" s="658">
        <v>6</v>
      </c>
      <c r="F8" s="658">
        <v>5</v>
      </c>
      <c r="G8" s="653">
        <f>'[8]HBÚ 31-I'!G8+'[9]HBÚ 31-I'!G8+'[10]HBÚ 31-I'!G8+'[11]HBÚ 31-I'!G8+'[12]HBÚ 31-I'!G8</f>
        <v>14</v>
      </c>
      <c r="H8" s="657">
        <v>16</v>
      </c>
      <c r="I8" s="656">
        <v>0</v>
      </c>
      <c r="J8" s="655">
        <v>0</v>
      </c>
      <c r="K8" s="654">
        <v>0</v>
      </c>
      <c r="L8" s="654">
        <v>0</v>
      </c>
      <c r="M8" s="653">
        <f>'[8]HBÚ 31-I'!L8+'[9]HBÚ 31-I'!L8+'[10]HBÚ 31-I'!L8+'[11]HBÚ 31-I'!L8+'[12]HBÚ 31-I'!L8</f>
        <v>1</v>
      </c>
      <c r="N8" s="657">
        <v>0</v>
      </c>
      <c r="O8" s="656">
        <v>0</v>
      </c>
      <c r="P8" s="655">
        <v>0</v>
      </c>
      <c r="Q8" s="655">
        <v>1</v>
      </c>
      <c r="R8" s="654">
        <v>0</v>
      </c>
      <c r="S8" s="653">
        <f>'[8]HBÚ 31-I'!Q8+'[9]HBÚ 31-I'!Q8+'[10]HBÚ 31-I'!Q8+'[11]HBÚ 31-I'!Q8+'[12]HBÚ 31-I'!Q8</f>
        <v>0</v>
      </c>
      <c r="T8" s="657">
        <v>0</v>
      </c>
      <c r="U8" s="656">
        <v>3</v>
      </c>
      <c r="V8" s="655" t="s">
        <v>127</v>
      </c>
      <c r="W8" s="655" t="s">
        <v>127</v>
      </c>
      <c r="X8" s="654" t="s">
        <v>127</v>
      </c>
      <c r="Y8" s="653" t="s">
        <v>127</v>
      </c>
      <c r="Z8" s="652" t="s">
        <v>127</v>
      </c>
    </row>
    <row r="9" spans="1:28" ht="26.25" customHeight="1" x14ac:dyDescent="0.2">
      <c r="A9" s="660" t="s">
        <v>1242</v>
      </c>
      <c r="B9" s="659" t="s">
        <v>1241</v>
      </c>
      <c r="C9" s="655">
        <v>69</v>
      </c>
      <c r="D9" s="655">
        <v>60</v>
      </c>
      <c r="E9" s="658">
        <v>64</v>
      </c>
      <c r="F9" s="658">
        <v>56</v>
      </c>
      <c r="G9" s="653">
        <f>'[8]HBÚ 31-I'!G9+'[9]HBÚ 31-I'!G9+'[10]HBÚ 31-I'!G9+'[11]HBÚ 31-I'!G9+'[12]HBÚ 31-I'!G9</f>
        <v>42</v>
      </c>
      <c r="H9" s="657">
        <v>16</v>
      </c>
      <c r="I9" s="656">
        <v>0</v>
      </c>
      <c r="J9" s="655">
        <v>0</v>
      </c>
      <c r="K9" s="654">
        <v>0</v>
      </c>
      <c r="L9" s="654">
        <v>0</v>
      </c>
      <c r="M9" s="653">
        <f>'[8]HBÚ 31-I'!L9+'[9]HBÚ 31-I'!L9+'[10]HBÚ 31-I'!L9+'[11]HBÚ 31-I'!L9+'[12]HBÚ 31-I'!L9</f>
        <v>0</v>
      </c>
      <c r="N9" s="657">
        <v>0</v>
      </c>
      <c r="O9" s="656">
        <v>0</v>
      </c>
      <c r="P9" s="655">
        <v>0</v>
      </c>
      <c r="Q9" s="655">
        <v>0</v>
      </c>
      <c r="R9" s="654">
        <v>1</v>
      </c>
      <c r="S9" s="653">
        <f>'[8]HBÚ 31-I'!Q9+'[9]HBÚ 31-I'!Q9+'[10]HBÚ 31-I'!Q9+'[11]HBÚ 31-I'!Q9+'[12]HBÚ 31-I'!Q9</f>
        <v>0</v>
      </c>
      <c r="T9" s="657">
        <v>0</v>
      </c>
      <c r="U9" s="656">
        <v>12</v>
      </c>
      <c r="V9" s="655" t="s">
        <v>127</v>
      </c>
      <c r="W9" s="655" t="s">
        <v>127</v>
      </c>
      <c r="X9" s="654" t="s">
        <v>127</v>
      </c>
      <c r="Y9" s="653" t="s">
        <v>127</v>
      </c>
      <c r="Z9" s="652" t="s">
        <v>127</v>
      </c>
    </row>
    <row r="10" spans="1:28" ht="26.25" customHeight="1" x14ac:dyDescent="0.2">
      <c r="A10" s="660" t="s">
        <v>1240</v>
      </c>
      <c r="B10" s="661" t="s">
        <v>1239</v>
      </c>
      <c r="C10" s="655">
        <v>144</v>
      </c>
      <c r="D10" s="655">
        <v>160</v>
      </c>
      <c r="E10" s="658">
        <v>137</v>
      </c>
      <c r="F10" s="658">
        <v>130</v>
      </c>
      <c r="G10" s="653">
        <f>'[8]HBÚ 31-I'!G10+'[9]HBÚ 31-I'!G10+'[10]HBÚ 31-I'!G10+'[11]HBÚ 31-I'!G10+'[12]HBÚ 31-I'!G10</f>
        <v>121</v>
      </c>
      <c r="H10" s="657">
        <v>88</v>
      </c>
      <c r="I10" s="656">
        <v>0</v>
      </c>
      <c r="J10" s="655">
        <v>1</v>
      </c>
      <c r="K10" s="654">
        <v>0</v>
      </c>
      <c r="L10" s="654">
        <v>0</v>
      </c>
      <c r="M10" s="653">
        <f>'[8]HBÚ 31-I'!L10+'[9]HBÚ 31-I'!L10+'[10]HBÚ 31-I'!L10+'[11]HBÚ 31-I'!L10+'[12]HBÚ 31-I'!L10</f>
        <v>0</v>
      </c>
      <c r="N10" s="657">
        <v>0</v>
      </c>
      <c r="O10" s="656">
        <v>1</v>
      </c>
      <c r="P10" s="655">
        <v>0</v>
      </c>
      <c r="Q10" s="655">
        <v>0</v>
      </c>
      <c r="R10" s="654">
        <v>0</v>
      </c>
      <c r="S10" s="653">
        <f>'[8]HBÚ 31-I'!Q10+'[9]HBÚ 31-I'!Q10+'[10]HBÚ 31-I'!Q10+'[11]HBÚ 31-I'!Q10+'[12]HBÚ 31-I'!Q10</f>
        <v>0</v>
      </c>
      <c r="T10" s="657">
        <v>1</v>
      </c>
      <c r="U10" s="656">
        <v>21</v>
      </c>
      <c r="V10" s="655" t="s">
        <v>127</v>
      </c>
      <c r="W10" s="655" t="s">
        <v>127</v>
      </c>
      <c r="X10" s="654" t="s">
        <v>127</v>
      </c>
      <c r="Y10" s="653" t="s">
        <v>127</v>
      </c>
      <c r="Z10" s="652" t="s">
        <v>127</v>
      </c>
    </row>
    <row r="11" spans="1:28" ht="26.25" customHeight="1" x14ac:dyDescent="0.2">
      <c r="A11" s="660" t="s">
        <v>1238</v>
      </c>
      <c r="B11" s="659" t="s">
        <v>1237</v>
      </c>
      <c r="C11" s="655">
        <v>18</v>
      </c>
      <c r="D11" s="655">
        <v>11</v>
      </c>
      <c r="E11" s="658">
        <v>8</v>
      </c>
      <c r="F11" s="658">
        <v>10</v>
      </c>
      <c r="G11" s="653">
        <f>'[8]HBÚ 31-I'!G11+'[9]HBÚ 31-I'!G11+'[10]HBÚ 31-I'!G11+'[11]HBÚ 31-I'!G11+'[12]HBÚ 31-I'!G11</f>
        <v>13</v>
      </c>
      <c r="H11" s="657">
        <v>86</v>
      </c>
      <c r="I11" s="656">
        <v>0</v>
      </c>
      <c r="J11" s="655">
        <v>0</v>
      </c>
      <c r="K11" s="654">
        <v>0</v>
      </c>
      <c r="L11" s="654">
        <v>0</v>
      </c>
      <c r="M11" s="653">
        <f>'[8]HBÚ 31-I'!L11+'[9]HBÚ 31-I'!L11+'[10]HBÚ 31-I'!L11+'[11]HBÚ 31-I'!L11+'[12]HBÚ 31-I'!L11</f>
        <v>0</v>
      </c>
      <c r="N11" s="657">
        <v>0</v>
      </c>
      <c r="O11" s="656">
        <v>0</v>
      </c>
      <c r="P11" s="655">
        <v>0</v>
      </c>
      <c r="Q11" s="655">
        <v>0</v>
      </c>
      <c r="R11" s="654">
        <v>0</v>
      </c>
      <c r="S11" s="653">
        <f>'[8]HBÚ 31-I'!Q11+'[9]HBÚ 31-I'!Q11+'[10]HBÚ 31-I'!Q11+'[11]HBÚ 31-I'!Q11+'[12]HBÚ 31-I'!Q11</f>
        <v>0</v>
      </c>
      <c r="T11" s="657">
        <v>0</v>
      </c>
      <c r="U11" s="656">
        <v>0</v>
      </c>
      <c r="V11" s="655" t="s">
        <v>127</v>
      </c>
      <c r="W11" s="655" t="s">
        <v>127</v>
      </c>
      <c r="X11" s="654" t="s">
        <v>127</v>
      </c>
      <c r="Y11" s="653" t="s">
        <v>127</v>
      </c>
      <c r="Z11" s="652" t="s">
        <v>127</v>
      </c>
      <c r="AB11" s="1" t="s">
        <v>875</v>
      </c>
    </row>
    <row r="12" spans="1:28" ht="26.25" customHeight="1" x14ac:dyDescent="0.2">
      <c r="A12" s="660" t="s">
        <v>1236</v>
      </c>
      <c r="B12" s="659" t="s">
        <v>1235</v>
      </c>
      <c r="C12" s="655">
        <v>1</v>
      </c>
      <c r="D12" s="655">
        <v>7</v>
      </c>
      <c r="E12" s="658">
        <v>7</v>
      </c>
      <c r="F12" s="658">
        <v>4</v>
      </c>
      <c r="G12" s="653">
        <f>'[8]HBÚ 31-I'!G12+'[9]HBÚ 31-I'!G12+'[10]HBÚ 31-I'!G12+'[11]HBÚ 31-I'!G12+'[12]HBÚ 31-I'!G12</f>
        <v>5</v>
      </c>
      <c r="H12" s="657">
        <v>3</v>
      </c>
      <c r="I12" s="656">
        <v>0</v>
      </c>
      <c r="J12" s="655">
        <v>1</v>
      </c>
      <c r="K12" s="654">
        <v>0</v>
      </c>
      <c r="L12" s="654">
        <v>0</v>
      </c>
      <c r="M12" s="653">
        <f>'[8]HBÚ 31-I'!L12+'[9]HBÚ 31-I'!L12+'[10]HBÚ 31-I'!L12+'[11]HBÚ 31-I'!L12+'[12]HBÚ 31-I'!L12</f>
        <v>0</v>
      </c>
      <c r="N12" s="657">
        <v>0</v>
      </c>
      <c r="O12" s="656">
        <v>0</v>
      </c>
      <c r="P12" s="655">
        <v>0</v>
      </c>
      <c r="Q12" s="655">
        <v>3</v>
      </c>
      <c r="R12" s="654">
        <v>0</v>
      </c>
      <c r="S12" s="653">
        <f>'[8]HBÚ 31-I'!Q12+'[9]HBÚ 31-I'!Q12+'[10]HBÚ 31-I'!Q12+'[11]HBÚ 31-I'!Q12+'[12]HBÚ 31-I'!Q12</f>
        <v>0</v>
      </c>
      <c r="T12" s="657">
        <v>0</v>
      </c>
      <c r="U12" s="656">
        <v>0</v>
      </c>
      <c r="V12" s="655" t="s">
        <v>127</v>
      </c>
      <c r="W12" s="655" t="s">
        <v>127</v>
      </c>
      <c r="X12" s="654" t="s">
        <v>127</v>
      </c>
      <c r="Y12" s="653" t="s">
        <v>127</v>
      </c>
      <c r="Z12" s="652" t="s">
        <v>127</v>
      </c>
    </row>
    <row r="13" spans="1:28" ht="26.25" customHeight="1" x14ac:dyDescent="0.2">
      <c r="A13" s="660" t="s">
        <v>1234</v>
      </c>
      <c r="B13" s="659" t="s">
        <v>1233</v>
      </c>
      <c r="C13" s="655">
        <v>1</v>
      </c>
      <c r="D13" s="655">
        <v>1</v>
      </c>
      <c r="E13" s="658">
        <v>3</v>
      </c>
      <c r="F13" s="658">
        <v>0</v>
      </c>
      <c r="G13" s="653">
        <f>'[8]HBÚ 31-I'!G13+'[9]HBÚ 31-I'!G13+'[10]HBÚ 31-I'!G13+'[11]HBÚ 31-I'!G13+'[12]HBÚ 31-I'!G13</f>
        <v>1</v>
      </c>
      <c r="H13" s="657">
        <v>2</v>
      </c>
      <c r="I13" s="656">
        <v>0</v>
      </c>
      <c r="J13" s="655">
        <v>0</v>
      </c>
      <c r="K13" s="654">
        <v>1</v>
      </c>
      <c r="L13" s="654">
        <v>0</v>
      </c>
      <c r="M13" s="653">
        <f>'[8]HBÚ 31-I'!L13+'[9]HBÚ 31-I'!L13+'[10]HBÚ 31-I'!L13+'[11]HBÚ 31-I'!L13+'[12]HBÚ 31-I'!L13</f>
        <v>0</v>
      </c>
      <c r="N13" s="657">
        <v>0</v>
      </c>
      <c r="O13" s="656">
        <v>0</v>
      </c>
      <c r="P13" s="655">
        <v>0</v>
      </c>
      <c r="Q13" s="655">
        <v>0</v>
      </c>
      <c r="R13" s="654">
        <v>0</v>
      </c>
      <c r="S13" s="653">
        <f>'[8]HBÚ 31-I'!Q13+'[9]HBÚ 31-I'!Q13+'[10]HBÚ 31-I'!Q13+'[11]HBÚ 31-I'!Q13+'[12]HBÚ 31-I'!Q13</f>
        <v>0</v>
      </c>
      <c r="T13" s="657">
        <v>0</v>
      </c>
      <c r="U13" s="656">
        <v>1</v>
      </c>
      <c r="V13" s="655" t="s">
        <v>127</v>
      </c>
      <c r="W13" s="655" t="s">
        <v>127</v>
      </c>
      <c r="X13" s="654" t="s">
        <v>127</v>
      </c>
      <c r="Y13" s="653" t="s">
        <v>127</v>
      </c>
      <c r="Z13" s="652" t="s">
        <v>127</v>
      </c>
    </row>
    <row r="14" spans="1:28" ht="26.25" customHeight="1" x14ac:dyDescent="0.2">
      <c r="A14" s="660" t="s">
        <v>1232</v>
      </c>
      <c r="B14" s="659" t="s">
        <v>1231</v>
      </c>
      <c r="C14" s="655">
        <v>1</v>
      </c>
      <c r="D14" s="655">
        <v>2</v>
      </c>
      <c r="E14" s="658">
        <v>1</v>
      </c>
      <c r="F14" s="658">
        <v>0</v>
      </c>
      <c r="G14" s="653">
        <f>'[8]HBÚ 31-I'!G14+'[9]HBÚ 31-I'!G14+'[10]HBÚ 31-I'!G14+'[11]HBÚ 31-I'!G14+'[12]HBÚ 31-I'!G14</f>
        <v>2</v>
      </c>
      <c r="H14" s="657">
        <v>0</v>
      </c>
      <c r="I14" s="656">
        <v>0</v>
      </c>
      <c r="J14" s="655">
        <v>0</v>
      </c>
      <c r="K14" s="654">
        <v>0</v>
      </c>
      <c r="L14" s="654">
        <v>0</v>
      </c>
      <c r="M14" s="653">
        <f>'[8]HBÚ 31-I'!L14+'[9]HBÚ 31-I'!L14+'[10]HBÚ 31-I'!L14+'[11]HBÚ 31-I'!L14+'[12]HBÚ 31-I'!L14</f>
        <v>0</v>
      </c>
      <c r="N14" s="657">
        <v>0</v>
      </c>
      <c r="O14" s="656">
        <v>0</v>
      </c>
      <c r="P14" s="655">
        <v>1</v>
      </c>
      <c r="Q14" s="655">
        <v>0</v>
      </c>
      <c r="R14" s="654">
        <v>0</v>
      </c>
      <c r="S14" s="653">
        <f>'[8]HBÚ 31-I'!Q14+'[9]HBÚ 31-I'!Q14+'[10]HBÚ 31-I'!Q14+'[11]HBÚ 31-I'!Q14+'[12]HBÚ 31-I'!Q14</f>
        <v>1</v>
      </c>
      <c r="T14" s="657">
        <v>0</v>
      </c>
      <c r="U14" s="656">
        <v>0</v>
      </c>
      <c r="V14" s="655" t="s">
        <v>127</v>
      </c>
      <c r="W14" s="655" t="s">
        <v>127</v>
      </c>
      <c r="X14" s="654" t="s">
        <v>127</v>
      </c>
      <c r="Y14" s="653" t="s">
        <v>127</v>
      </c>
      <c r="Z14" s="652" t="s">
        <v>127</v>
      </c>
    </row>
    <row r="15" spans="1:28" ht="26.25" customHeight="1" x14ac:dyDescent="0.2">
      <c r="A15" s="660" t="s">
        <v>1230</v>
      </c>
      <c r="B15" s="659" t="s">
        <v>1229</v>
      </c>
      <c r="C15" s="655">
        <v>0</v>
      </c>
      <c r="D15" s="655">
        <v>1</v>
      </c>
      <c r="E15" s="658">
        <v>2</v>
      </c>
      <c r="F15" s="658">
        <v>2</v>
      </c>
      <c r="G15" s="653">
        <f>'[8]HBÚ 31-I'!G15+'[9]HBÚ 31-I'!G15+'[10]HBÚ 31-I'!G15+'[11]HBÚ 31-I'!G15+'[12]HBÚ 31-I'!G15</f>
        <v>1</v>
      </c>
      <c r="H15" s="657">
        <v>1</v>
      </c>
      <c r="I15" s="656">
        <v>0</v>
      </c>
      <c r="J15" s="655">
        <v>0</v>
      </c>
      <c r="K15" s="654">
        <v>0</v>
      </c>
      <c r="L15" s="654">
        <v>0</v>
      </c>
      <c r="M15" s="653">
        <f>'[8]HBÚ 31-I'!L15+'[9]HBÚ 31-I'!L15+'[10]HBÚ 31-I'!L15+'[11]HBÚ 31-I'!L15+'[12]HBÚ 31-I'!L15</f>
        <v>0</v>
      </c>
      <c r="N15" s="657">
        <v>0</v>
      </c>
      <c r="O15" s="656">
        <v>0</v>
      </c>
      <c r="P15" s="655">
        <v>0</v>
      </c>
      <c r="Q15" s="655">
        <v>0</v>
      </c>
      <c r="R15" s="654">
        <v>0</v>
      </c>
      <c r="S15" s="653">
        <f>'[8]HBÚ 31-I'!Q15+'[9]HBÚ 31-I'!Q15+'[10]HBÚ 31-I'!Q15+'[11]HBÚ 31-I'!Q15+'[12]HBÚ 31-I'!Q15</f>
        <v>1</v>
      </c>
      <c r="T15" s="657">
        <v>0</v>
      </c>
      <c r="U15" s="656">
        <v>0</v>
      </c>
      <c r="V15" s="655" t="s">
        <v>127</v>
      </c>
      <c r="W15" s="655" t="s">
        <v>127</v>
      </c>
      <c r="X15" s="654" t="s">
        <v>127</v>
      </c>
      <c r="Y15" s="653" t="s">
        <v>127</v>
      </c>
      <c r="Z15" s="652" t="s">
        <v>127</v>
      </c>
    </row>
    <row r="16" spans="1:28" ht="26.25" customHeight="1" thickBot="1" x14ac:dyDescent="0.25">
      <c r="A16" s="651" t="s">
        <v>1228</v>
      </c>
      <c r="B16" s="650" t="s">
        <v>1227</v>
      </c>
      <c r="C16" s="646">
        <v>7</v>
      </c>
      <c r="D16" s="646">
        <v>9</v>
      </c>
      <c r="E16" s="649">
        <v>5</v>
      </c>
      <c r="F16" s="649">
        <v>3</v>
      </c>
      <c r="G16" s="644">
        <f>'[8]HBÚ 31-I'!G16+'[9]HBÚ 31-I'!G16+'[10]HBÚ 31-I'!G16+'[11]HBÚ 31-I'!G16+'[12]HBÚ 31-I'!G16</f>
        <v>8</v>
      </c>
      <c r="H16" s="648">
        <v>2</v>
      </c>
      <c r="I16" s="647">
        <v>0</v>
      </c>
      <c r="J16" s="646">
        <v>0</v>
      </c>
      <c r="K16" s="645">
        <v>0</v>
      </c>
      <c r="L16" s="645">
        <v>0</v>
      </c>
      <c r="M16" s="644">
        <f>'[8]HBÚ 31-I'!L16+'[9]HBÚ 31-I'!L16+'[10]HBÚ 31-I'!L16+'[11]HBÚ 31-I'!L16+'[12]HBÚ 31-I'!L16</f>
        <v>0</v>
      </c>
      <c r="N16" s="648">
        <v>0</v>
      </c>
      <c r="O16" s="647">
        <v>0</v>
      </c>
      <c r="P16" s="646">
        <v>0</v>
      </c>
      <c r="Q16" s="646">
        <v>0</v>
      </c>
      <c r="R16" s="645">
        <v>0</v>
      </c>
      <c r="S16" s="644">
        <f>'[8]HBÚ 31-I'!Q16+'[9]HBÚ 31-I'!Q16+'[10]HBÚ 31-I'!Q16+'[11]HBÚ 31-I'!Q16+'[12]HBÚ 31-I'!Q16</f>
        <v>0</v>
      </c>
      <c r="T16" s="648">
        <v>0</v>
      </c>
      <c r="U16" s="647">
        <v>1</v>
      </c>
      <c r="V16" s="646" t="s">
        <v>127</v>
      </c>
      <c r="W16" s="646" t="s">
        <v>127</v>
      </c>
      <c r="X16" s="645" t="s">
        <v>127</v>
      </c>
      <c r="Y16" s="644" t="s">
        <v>127</v>
      </c>
      <c r="Z16" s="643" t="s">
        <v>127</v>
      </c>
      <c r="AA16" s="637"/>
    </row>
    <row r="17" spans="1:27" ht="26.25" customHeight="1" thickBot="1" x14ac:dyDescent="0.25">
      <c r="A17" s="1280" t="s">
        <v>23</v>
      </c>
      <c r="B17" s="1281"/>
      <c r="C17" s="641">
        <f t="shared" ref="C17:Z17" si="0">SUM(C6:C16)</f>
        <v>274</v>
      </c>
      <c r="D17" s="640">
        <f t="shared" si="0"/>
        <v>275</v>
      </c>
      <c r="E17" s="640">
        <f t="shared" si="0"/>
        <v>255</v>
      </c>
      <c r="F17" s="640">
        <f t="shared" si="0"/>
        <v>220</v>
      </c>
      <c r="G17" s="642">
        <f t="shared" si="0"/>
        <v>222</v>
      </c>
      <c r="H17" s="642">
        <f t="shared" si="0"/>
        <v>233</v>
      </c>
      <c r="I17" s="641">
        <f t="shared" si="0"/>
        <v>1</v>
      </c>
      <c r="J17" s="640">
        <f t="shared" si="0"/>
        <v>2</v>
      </c>
      <c r="K17" s="640">
        <f t="shared" si="0"/>
        <v>2</v>
      </c>
      <c r="L17" s="640">
        <f t="shared" si="0"/>
        <v>0</v>
      </c>
      <c r="M17" s="642">
        <f t="shared" si="0"/>
        <v>1</v>
      </c>
      <c r="N17" s="642">
        <f t="shared" si="0"/>
        <v>0</v>
      </c>
      <c r="O17" s="641">
        <f t="shared" si="0"/>
        <v>3</v>
      </c>
      <c r="P17" s="640">
        <f t="shared" si="0"/>
        <v>2</v>
      </c>
      <c r="Q17" s="640">
        <f t="shared" si="0"/>
        <v>6</v>
      </c>
      <c r="R17" s="640">
        <f t="shared" si="0"/>
        <v>3</v>
      </c>
      <c r="S17" s="642">
        <f t="shared" si="0"/>
        <v>3</v>
      </c>
      <c r="T17" s="642">
        <f t="shared" si="0"/>
        <v>2</v>
      </c>
      <c r="U17" s="641">
        <f t="shared" si="0"/>
        <v>45</v>
      </c>
      <c r="V17" s="640">
        <f t="shared" si="0"/>
        <v>0</v>
      </c>
      <c r="W17" s="640">
        <f t="shared" si="0"/>
        <v>0</v>
      </c>
      <c r="X17" s="640">
        <f t="shared" si="0"/>
        <v>0</v>
      </c>
      <c r="Y17" s="639">
        <f t="shared" si="0"/>
        <v>0</v>
      </c>
      <c r="Z17" s="638">
        <f t="shared" si="0"/>
        <v>0</v>
      </c>
      <c r="AA17" s="637"/>
    </row>
    <row r="18" spans="1:27" ht="20.100000000000001" customHeight="1" x14ac:dyDescent="0.2">
      <c r="AA18" s="637"/>
    </row>
    <row r="19" spans="1:27" ht="20.100000000000001" customHeight="1" x14ac:dyDescent="0.2">
      <c r="A19" s="1" t="s">
        <v>1226</v>
      </c>
      <c r="AA19" s="637"/>
    </row>
    <row r="20" spans="1:27" ht="20.100000000000001" customHeight="1" x14ac:dyDescent="0.2">
      <c r="A20" s="1260" t="s">
        <v>1190</v>
      </c>
      <c r="B20" s="1261"/>
      <c r="C20" s="1261"/>
      <c r="D20" s="1261"/>
      <c r="E20" s="1261"/>
      <c r="F20" s="1261"/>
      <c r="G20" s="1261"/>
      <c r="H20" s="1261"/>
      <c r="I20" s="1261"/>
      <c r="J20" s="1261"/>
      <c r="K20" s="1261"/>
      <c r="L20" s="1261"/>
      <c r="M20" s="1261"/>
      <c r="N20" s="1261"/>
      <c r="O20" s="1261"/>
      <c r="P20" s="1261"/>
      <c r="Q20" s="1261"/>
      <c r="R20" s="1261"/>
      <c r="S20" s="1261"/>
      <c r="T20"/>
      <c r="U20" s="637"/>
      <c r="V20" s="637"/>
      <c r="W20" s="637"/>
      <c r="X20" s="637"/>
      <c r="Y20" s="637"/>
      <c r="Z20" s="637"/>
      <c r="AA20" s="637"/>
    </row>
  </sheetData>
  <sheetProtection selectLockedCells="1"/>
  <mergeCells count="8">
    <mergeCell ref="U4:Z4"/>
    <mergeCell ref="I3:Z3"/>
    <mergeCell ref="A20:S20"/>
    <mergeCell ref="A17:B17"/>
    <mergeCell ref="A3:B5"/>
    <mergeCell ref="C3:H4"/>
    <mergeCell ref="I4:N4"/>
    <mergeCell ref="O4:T4"/>
  </mergeCells>
  <printOptions horizontalCentered="1" verticalCentered="1"/>
  <pageMargins left="0.78740157480314965" right="0.78740157480314965" top="0.52" bottom="0.52" header="0.51181102362204722" footer="0.51181102362204722"/>
  <pageSetup paperSize="9" scale="80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showGridLines="0" topLeftCell="A40" zoomScaleNormal="100" zoomScaleSheetLayoutView="100" workbookViewId="0">
      <selection activeCell="J62" sqref="J62"/>
    </sheetView>
  </sheetViews>
  <sheetFormatPr defaultColWidth="8.85546875" defaultRowHeight="12.75" x14ac:dyDescent="0.2"/>
  <cols>
    <col min="1" max="1" width="11.140625" style="142" customWidth="1"/>
    <col min="2" max="2" width="13.140625" style="142" customWidth="1"/>
    <col min="3" max="3" width="7.5703125" style="142" customWidth="1"/>
    <col min="4" max="4" width="12" style="142" customWidth="1"/>
    <col min="5" max="5" width="10.28515625" style="142" customWidth="1"/>
    <col min="6" max="6" width="8.85546875" style="142" customWidth="1"/>
    <col min="7" max="7" width="13.28515625" style="142" customWidth="1"/>
    <col min="8" max="8" width="11.42578125" style="142" customWidth="1"/>
    <col min="9" max="16384" width="8.85546875" style="142"/>
  </cols>
  <sheetData>
    <row r="1" spans="1:8" x14ac:dyDescent="0.2">
      <c r="B1" s="117"/>
      <c r="C1" s="117"/>
      <c r="D1" s="117"/>
      <c r="E1" s="117"/>
      <c r="F1" s="117"/>
      <c r="H1" s="636" t="s">
        <v>1225</v>
      </c>
    </row>
    <row r="2" spans="1:8" ht="33.6" customHeight="1" thickBot="1" x14ac:dyDescent="0.25">
      <c r="A2" s="1306" t="s">
        <v>1224</v>
      </c>
      <c r="B2" s="1307"/>
      <c r="C2" s="1307"/>
      <c r="D2" s="1307"/>
      <c r="E2" s="1307"/>
      <c r="F2" s="1307"/>
      <c r="G2" s="1307"/>
      <c r="H2" s="1307"/>
    </row>
    <row r="3" spans="1:8" ht="15" customHeight="1" thickBot="1" x14ac:dyDescent="0.25">
      <c r="A3" s="1308" t="s">
        <v>1205</v>
      </c>
      <c r="B3" s="1310" t="s">
        <v>46</v>
      </c>
      <c r="C3" s="1308" t="s">
        <v>1204</v>
      </c>
      <c r="D3" s="1312" t="s">
        <v>1203</v>
      </c>
      <c r="E3" s="1313"/>
      <c r="F3" s="1313"/>
      <c r="G3" s="1313"/>
      <c r="H3" s="1314" t="s">
        <v>1223</v>
      </c>
    </row>
    <row r="4" spans="1:8" ht="14.45" customHeight="1" x14ac:dyDescent="0.2">
      <c r="A4" s="1309"/>
      <c r="B4" s="1301"/>
      <c r="C4" s="1309"/>
      <c r="D4" s="1314" t="s">
        <v>1201</v>
      </c>
      <c r="E4" s="1317" t="s">
        <v>1125</v>
      </c>
      <c r="F4" s="1318"/>
      <c r="G4" s="1318"/>
      <c r="H4" s="1315"/>
    </row>
    <row r="5" spans="1:8" ht="15.6" customHeight="1" x14ac:dyDescent="0.2">
      <c r="A5" s="1309"/>
      <c r="B5" s="1301"/>
      <c r="C5" s="1309"/>
      <c r="D5" s="1315"/>
      <c r="E5" s="1319" t="s">
        <v>1200</v>
      </c>
      <c r="F5" s="1321" t="s">
        <v>1222</v>
      </c>
      <c r="G5" s="1323" t="s">
        <v>1221</v>
      </c>
      <c r="H5" s="1315"/>
    </row>
    <row r="6" spans="1:8" ht="48" customHeight="1" thickBot="1" x14ac:dyDescent="0.25">
      <c r="A6" s="1299"/>
      <c r="B6" s="1311"/>
      <c r="C6" s="1299"/>
      <c r="D6" s="1316"/>
      <c r="E6" s="1320"/>
      <c r="F6" s="1322"/>
      <c r="G6" s="1324"/>
      <c r="H6" s="1316"/>
    </row>
    <row r="7" spans="1:8" x14ac:dyDescent="0.2">
      <c r="A7" s="1305" t="s">
        <v>1213</v>
      </c>
      <c r="B7" s="1297" t="s">
        <v>67</v>
      </c>
      <c r="C7" s="635">
        <v>2012</v>
      </c>
      <c r="D7" s="631">
        <v>15</v>
      </c>
      <c r="E7" s="634">
        <v>0</v>
      </c>
      <c r="F7" s="633">
        <v>0</v>
      </c>
      <c r="G7" s="632" t="s">
        <v>127</v>
      </c>
      <c r="H7" s="631"/>
    </row>
    <row r="8" spans="1:8" x14ac:dyDescent="0.2">
      <c r="A8" s="1300"/>
      <c r="B8" s="1298"/>
      <c r="C8" s="630">
        <v>2013</v>
      </c>
      <c r="D8" s="626">
        <v>18</v>
      </c>
      <c r="E8" s="629">
        <v>0</v>
      </c>
      <c r="F8" s="628">
        <v>0</v>
      </c>
      <c r="G8" s="627" t="s">
        <v>127</v>
      </c>
      <c r="H8" s="626">
        <v>0</v>
      </c>
    </row>
    <row r="9" spans="1:8" x14ac:dyDescent="0.2">
      <c r="A9" s="1300"/>
      <c r="B9" s="1298"/>
      <c r="C9" s="630">
        <v>2014</v>
      </c>
      <c r="D9" s="626">
        <v>9</v>
      </c>
      <c r="E9" s="629">
        <v>0</v>
      </c>
      <c r="F9" s="628">
        <v>0</v>
      </c>
      <c r="G9" s="627" t="s">
        <v>127</v>
      </c>
      <c r="H9" s="626">
        <v>0</v>
      </c>
    </row>
    <row r="10" spans="1:8" ht="13.5" thickBot="1" x14ac:dyDescent="0.25">
      <c r="A10" s="1300"/>
      <c r="B10" s="1298"/>
      <c r="C10" s="625">
        <v>2015</v>
      </c>
      <c r="D10" s="621">
        <v>8</v>
      </c>
      <c r="E10" s="624">
        <v>0</v>
      </c>
      <c r="F10" s="623">
        <v>0</v>
      </c>
      <c r="G10" s="622" t="s">
        <v>127</v>
      </c>
      <c r="H10" s="621">
        <v>0</v>
      </c>
    </row>
    <row r="11" spans="1:8" ht="13.5" thickBot="1" x14ac:dyDescent="0.25">
      <c r="A11" s="1300"/>
      <c r="B11" s="1299"/>
      <c r="C11" s="620">
        <v>2016</v>
      </c>
      <c r="D11" s="616">
        <v>16</v>
      </c>
      <c r="E11" s="619">
        <f>'[8]HBÚ 30'!E11+'[9]HBÚ 30'!E11+'[10]HBÚ 30'!E11+'[11]HBÚ 30'!E11+'[12]HBÚ 30'!E11</f>
        <v>0</v>
      </c>
      <c r="F11" s="618">
        <f>'[8]HBÚ 30'!F11+'[9]HBÚ 30'!F11+'[10]HBÚ 30'!F11+'[11]HBÚ 30'!F11+'[12]HBÚ 30'!F11</f>
        <v>0</v>
      </c>
      <c r="G11" s="617" t="s">
        <v>127</v>
      </c>
      <c r="H11" s="616">
        <f>'[8]HBÚ 30'!H11+'[9]HBÚ 30'!H11+'[10]HBÚ 30'!H11+'[11]HBÚ 30'!H11+'[12]HBÚ 30'!H11</f>
        <v>0</v>
      </c>
    </row>
    <row r="12" spans="1:8" x14ac:dyDescent="0.2">
      <c r="A12" s="1300"/>
      <c r="B12" s="1298" t="s">
        <v>68</v>
      </c>
      <c r="C12" s="635">
        <v>2012</v>
      </c>
      <c r="D12" s="631">
        <v>208</v>
      </c>
      <c r="E12" s="634">
        <v>1</v>
      </c>
      <c r="F12" s="633">
        <v>1</v>
      </c>
      <c r="G12" s="632" t="s">
        <v>127</v>
      </c>
      <c r="H12" s="631"/>
    </row>
    <row r="13" spans="1:8" x14ac:dyDescent="0.2">
      <c r="A13" s="1300"/>
      <c r="B13" s="1298"/>
      <c r="C13" s="630">
        <v>2013</v>
      </c>
      <c r="D13" s="626">
        <v>185</v>
      </c>
      <c r="E13" s="629">
        <v>1</v>
      </c>
      <c r="F13" s="628">
        <v>2</v>
      </c>
      <c r="G13" s="627" t="s">
        <v>127</v>
      </c>
      <c r="H13" s="626">
        <v>0</v>
      </c>
    </row>
    <row r="14" spans="1:8" x14ac:dyDescent="0.2">
      <c r="A14" s="1300"/>
      <c r="B14" s="1298"/>
      <c r="C14" s="630">
        <v>2014</v>
      </c>
      <c r="D14" s="626">
        <v>164</v>
      </c>
      <c r="E14" s="629">
        <v>0</v>
      </c>
      <c r="F14" s="628">
        <v>2</v>
      </c>
      <c r="G14" s="627" t="s">
        <v>127</v>
      </c>
      <c r="H14" s="626">
        <v>0</v>
      </c>
    </row>
    <row r="15" spans="1:8" ht="13.5" thickBot="1" x14ac:dyDescent="0.25">
      <c r="A15" s="1300"/>
      <c r="B15" s="1298"/>
      <c r="C15" s="625">
        <v>2015</v>
      </c>
      <c r="D15" s="621">
        <v>141</v>
      </c>
      <c r="E15" s="624">
        <v>0</v>
      </c>
      <c r="F15" s="623">
        <v>2</v>
      </c>
      <c r="G15" s="622" t="s">
        <v>127</v>
      </c>
      <c r="H15" s="621">
        <v>1</v>
      </c>
    </row>
    <row r="16" spans="1:8" ht="13.5" thickBot="1" x14ac:dyDescent="0.25">
      <c r="A16" s="1302"/>
      <c r="B16" s="1299"/>
      <c r="C16" s="620">
        <v>2016</v>
      </c>
      <c r="D16" s="616">
        <v>129</v>
      </c>
      <c r="E16" s="619">
        <f>'[8]HBÚ 30'!E16+'[9]HBÚ 30'!E16+'[10]HBÚ 30'!E16+'[11]HBÚ 30'!E16+'[12]HBÚ 30'!E16</f>
        <v>0</v>
      </c>
      <c r="F16" s="618">
        <v>2</v>
      </c>
      <c r="G16" s="617" t="s">
        <v>127</v>
      </c>
      <c r="H16" s="616">
        <v>2</v>
      </c>
    </row>
    <row r="17" spans="1:8" x14ac:dyDescent="0.2">
      <c r="A17" s="1305" t="s">
        <v>1212</v>
      </c>
      <c r="B17" s="1297" t="s">
        <v>67</v>
      </c>
      <c r="C17" s="635">
        <v>2012</v>
      </c>
      <c r="D17" s="631">
        <v>0</v>
      </c>
      <c r="E17" s="634">
        <v>0</v>
      </c>
      <c r="F17" s="633">
        <v>0</v>
      </c>
      <c r="G17" s="632" t="s">
        <v>127</v>
      </c>
      <c r="H17" s="631"/>
    </row>
    <row r="18" spans="1:8" x14ac:dyDescent="0.2">
      <c r="A18" s="1300"/>
      <c r="B18" s="1298"/>
      <c r="C18" s="630">
        <v>2013</v>
      </c>
      <c r="D18" s="626">
        <v>2</v>
      </c>
      <c r="E18" s="629">
        <v>0</v>
      </c>
      <c r="F18" s="628">
        <v>0</v>
      </c>
      <c r="G18" s="627" t="s">
        <v>127</v>
      </c>
      <c r="H18" s="626">
        <v>0</v>
      </c>
    </row>
    <row r="19" spans="1:8" x14ac:dyDescent="0.2">
      <c r="A19" s="1300"/>
      <c r="B19" s="1298"/>
      <c r="C19" s="630">
        <v>2014</v>
      </c>
      <c r="D19" s="626">
        <v>2</v>
      </c>
      <c r="E19" s="629">
        <v>0</v>
      </c>
      <c r="F19" s="628">
        <v>0</v>
      </c>
      <c r="G19" s="627" t="s">
        <v>127</v>
      </c>
      <c r="H19" s="626">
        <v>0</v>
      </c>
    </row>
    <row r="20" spans="1:8" ht="13.5" thickBot="1" x14ac:dyDescent="0.25">
      <c r="A20" s="1300"/>
      <c r="B20" s="1298"/>
      <c r="C20" s="625">
        <v>2015</v>
      </c>
      <c r="D20" s="621">
        <v>0</v>
      </c>
      <c r="E20" s="624">
        <v>0</v>
      </c>
      <c r="F20" s="623">
        <v>0</v>
      </c>
      <c r="G20" s="622" t="s">
        <v>127</v>
      </c>
      <c r="H20" s="621">
        <v>0</v>
      </c>
    </row>
    <row r="21" spans="1:8" ht="13.5" thickBot="1" x14ac:dyDescent="0.25">
      <c r="A21" s="1300"/>
      <c r="B21" s="1299"/>
      <c r="C21" s="620">
        <v>2016</v>
      </c>
      <c r="D21" s="616">
        <f>'[8]HBÚ 30'!D21+'[9]HBÚ 30'!D21+'[10]HBÚ 30'!D21+'[11]HBÚ 30'!D21+'[12]HBÚ 30'!D21</f>
        <v>0</v>
      </c>
      <c r="E21" s="619">
        <f>'[8]HBÚ 30'!E21+'[9]HBÚ 30'!E21+'[10]HBÚ 30'!E21+'[11]HBÚ 30'!E21+'[12]HBÚ 30'!E21</f>
        <v>0</v>
      </c>
      <c r="F21" s="618">
        <f>'[8]HBÚ 30'!F21+'[9]HBÚ 30'!F21+'[10]HBÚ 30'!F21+'[11]HBÚ 30'!F21+'[12]HBÚ 30'!F21</f>
        <v>0</v>
      </c>
      <c r="G21" s="617" t="s">
        <v>127</v>
      </c>
      <c r="H21" s="616">
        <f>'[8]HBÚ 30'!H21+'[9]HBÚ 30'!H21+'[10]HBÚ 30'!H21+'[11]HBÚ 30'!H21+'[12]HBÚ 30'!H21</f>
        <v>0</v>
      </c>
    </row>
    <row r="22" spans="1:8" x14ac:dyDescent="0.2">
      <c r="A22" s="1300"/>
      <c r="B22" s="1298" t="s">
        <v>68</v>
      </c>
      <c r="C22" s="635">
        <v>2012</v>
      </c>
      <c r="D22" s="631">
        <v>7</v>
      </c>
      <c r="E22" s="634">
        <v>0</v>
      </c>
      <c r="F22" s="633">
        <v>0</v>
      </c>
      <c r="G22" s="632" t="s">
        <v>127</v>
      </c>
      <c r="H22" s="631"/>
    </row>
    <row r="23" spans="1:8" x14ac:dyDescent="0.2">
      <c r="A23" s="1300"/>
      <c r="B23" s="1298"/>
      <c r="C23" s="630">
        <v>2013</v>
      </c>
      <c r="D23" s="626">
        <v>7</v>
      </c>
      <c r="E23" s="629">
        <v>0</v>
      </c>
      <c r="F23" s="628">
        <v>0</v>
      </c>
      <c r="G23" s="627" t="s">
        <v>127</v>
      </c>
      <c r="H23" s="626">
        <v>0</v>
      </c>
    </row>
    <row r="24" spans="1:8" x14ac:dyDescent="0.2">
      <c r="A24" s="1300"/>
      <c r="B24" s="1298"/>
      <c r="C24" s="630">
        <v>2014</v>
      </c>
      <c r="D24" s="626">
        <v>8</v>
      </c>
      <c r="E24" s="629">
        <v>0</v>
      </c>
      <c r="F24" s="628">
        <v>0</v>
      </c>
      <c r="G24" s="627" t="s">
        <v>127</v>
      </c>
      <c r="H24" s="626">
        <v>0</v>
      </c>
    </row>
    <row r="25" spans="1:8" ht="13.5" thickBot="1" x14ac:dyDescent="0.25">
      <c r="A25" s="1300"/>
      <c r="B25" s="1298"/>
      <c r="C25" s="625">
        <v>2015</v>
      </c>
      <c r="D25" s="621">
        <v>9</v>
      </c>
      <c r="E25" s="624">
        <v>0</v>
      </c>
      <c r="F25" s="623">
        <v>0</v>
      </c>
      <c r="G25" s="622" t="s">
        <v>127</v>
      </c>
      <c r="H25" s="621">
        <v>0</v>
      </c>
    </row>
    <row r="26" spans="1:8" ht="13.5" thickBot="1" x14ac:dyDescent="0.25">
      <c r="A26" s="1302"/>
      <c r="B26" s="1299"/>
      <c r="C26" s="620">
        <v>2016</v>
      </c>
      <c r="D26" s="616">
        <v>3</v>
      </c>
      <c r="E26" s="619">
        <f>'[8]HBÚ 30'!E26+'[9]HBÚ 30'!E26+'[10]HBÚ 30'!E26+'[11]HBÚ 30'!E26+'[12]HBÚ 30'!E26</f>
        <v>0</v>
      </c>
      <c r="F26" s="618">
        <f>'[8]HBÚ 30'!F26+'[9]HBÚ 30'!F26+'[10]HBÚ 30'!F26+'[11]HBÚ 30'!F26+'[12]HBÚ 30'!F26</f>
        <v>0</v>
      </c>
      <c r="G26" s="617" t="s">
        <v>127</v>
      </c>
      <c r="H26" s="616">
        <f>'[8]HBÚ 30'!H26+'[9]HBÚ 30'!H26+'[10]HBÚ 30'!H26+'[11]HBÚ 30'!H26+'[12]HBÚ 30'!H26</f>
        <v>0</v>
      </c>
    </row>
    <row r="27" spans="1:8" x14ac:dyDescent="0.2">
      <c r="A27" s="1305" t="s">
        <v>1210</v>
      </c>
      <c r="B27" s="1297" t="s">
        <v>67</v>
      </c>
      <c r="C27" s="635">
        <v>2012</v>
      </c>
      <c r="D27" s="631">
        <v>12</v>
      </c>
      <c r="E27" s="634">
        <v>0</v>
      </c>
      <c r="F27" s="633">
        <v>0</v>
      </c>
      <c r="G27" s="632">
        <v>1</v>
      </c>
      <c r="H27" s="631">
        <v>0</v>
      </c>
    </row>
    <row r="28" spans="1:8" x14ac:dyDescent="0.2">
      <c r="A28" s="1300"/>
      <c r="B28" s="1298"/>
      <c r="C28" s="630">
        <v>2013</v>
      </c>
      <c r="D28" s="626">
        <v>18</v>
      </c>
      <c r="E28" s="629">
        <v>1</v>
      </c>
      <c r="F28" s="628">
        <v>1</v>
      </c>
      <c r="G28" s="627" t="s">
        <v>127</v>
      </c>
      <c r="H28" s="626"/>
    </row>
    <row r="29" spans="1:8" x14ac:dyDescent="0.2">
      <c r="A29" s="1300"/>
      <c r="B29" s="1298"/>
      <c r="C29" s="630">
        <v>2014</v>
      </c>
      <c r="D29" s="626">
        <v>19</v>
      </c>
      <c r="E29" s="629">
        <v>0</v>
      </c>
      <c r="F29" s="628">
        <v>0</v>
      </c>
      <c r="G29" s="627" t="s">
        <v>127</v>
      </c>
      <c r="H29" s="626">
        <v>0</v>
      </c>
    </row>
    <row r="30" spans="1:8" ht="13.5" thickBot="1" x14ac:dyDescent="0.25">
      <c r="A30" s="1300"/>
      <c r="B30" s="1298"/>
      <c r="C30" s="625">
        <v>2015</v>
      </c>
      <c r="D30" s="621">
        <v>6</v>
      </c>
      <c r="E30" s="624">
        <v>0</v>
      </c>
      <c r="F30" s="623">
        <v>0</v>
      </c>
      <c r="G30" s="622" t="s">
        <v>127</v>
      </c>
      <c r="H30" s="621">
        <v>0</v>
      </c>
    </row>
    <row r="31" spans="1:8" ht="13.5" thickBot="1" x14ac:dyDescent="0.25">
      <c r="A31" s="1300"/>
      <c r="B31" s="1299"/>
      <c r="C31" s="620">
        <v>2016</v>
      </c>
      <c r="D31" s="616">
        <v>11</v>
      </c>
      <c r="E31" s="619">
        <f>'[8]HBÚ 30'!E31+'[9]HBÚ 30'!E31+'[10]HBÚ 30'!E31+'[11]HBÚ 30'!E31+'[12]HBÚ 30'!E31</f>
        <v>0</v>
      </c>
      <c r="F31" s="618">
        <f>'[8]HBÚ 30'!F31+'[9]HBÚ 30'!F31+'[10]HBÚ 30'!F31+'[11]HBÚ 30'!F31+'[12]HBÚ 30'!F31</f>
        <v>0</v>
      </c>
      <c r="G31" s="617" t="s">
        <v>127</v>
      </c>
      <c r="H31" s="616">
        <v>11</v>
      </c>
    </row>
    <row r="32" spans="1:8" x14ac:dyDescent="0.2">
      <c r="A32" s="1300"/>
      <c r="B32" s="1298" t="s">
        <v>68</v>
      </c>
      <c r="C32" s="635">
        <v>20122</v>
      </c>
      <c r="D32" s="631">
        <v>7</v>
      </c>
      <c r="E32" s="634">
        <v>0</v>
      </c>
      <c r="F32" s="633">
        <v>0</v>
      </c>
      <c r="G32" s="632" t="s">
        <v>127</v>
      </c>
      <c r="H32" s="631"/>
    </row>
    <row r="33" spans="1:8" x14ac:dyDescent="0.2">
      <c r="A33" s="1300"/>
      <c r="B33" s="1298"/>
      <c r="C33" s="630">
        <v>2013</v>
      </c>
      <c r="D33" s="626">
        <v>1</v>
      </c>
      <c r="E33" s="629">
        <v>0</v>
      </c>
      <c r="F33" s="628">
        <v>0</v>
      </c>
      <c r="G33" s="627" t="s">
        <v>127</v>
      </c>
      <c r="H33" s="626">
        <v>0</v>
      </c>
    </row>
    <row r="34" spans="1:8" x14ac:dyDescent="0.2">
      <c r="A34" s="1300"/>
      <c r="B34" s="1298"/>
      <c r="C34" s="630">
        <v>2014</v>
      </c>
      <c r="D34" s="626">
        <v>2</v>
      </c>
      <c r="E34" s="629">
        <v>0</v>
      </c>
      <c r="F34" s="628">
        <v>0</v>
      </c>
      <c r="G34" s="627" t="s">
        <v>127</v>
      </c>
      <c r="H34" s="626">
        <v>1</v>
      </c>
    </row>
    <row r="35" spans="1:8" ht="13.5" thickBot="1" x14ac:dyDescent="0.25">
      <c r="A35" s="1300"/>
      <c r="B35" s="1298"/>
      <c r="C35" s="625">
        <v>2015</v>
      </c>
      <c r="D35" s="621">
        <v>6</v>
      </c>
      <c r="E35" s="624">
        <v>0</v>
      </c>
      <c r="F35" s="623">
        <v>0</v>
      </c>
      <c r="G35" s="622" t="s">
        <v>127</v>
      </c>
      <c r="H35" s="621">
        <v>0</v>
      </c>
    </row>
    <row r="36" spans="1:8" ht="13.5" thickBot="1" x14ac:dyDescent="0.25">
      <c r="A36" s="1302"/>
      <c r="B36" s="1299"/>
      <c r="C36" s="620">
        <v>2016</v>
      </c>
      <c r="D36" s="616">
        <v>10</v>
      </c>
      <c r="E36" s="619">
        <f>'[8]HBÚ 30'!E36+'[9]HBÚ 30'!E36+'[10]HBÚ 30'!E36+'[11]HBÚ 30'!E36+'[12]HBÚ 30'!E36</f>
        <v>0</v>
      </c>
      <c r="F36" s="618">
        <f>'[8]HBÚ 30'!F36+'[9]HBÚ 30'!F36+'[10]HBÚ 30'!F36+'[11]HBÚ 30'!F36+'[12]HBÚ 30'!F36</f>
        <v>0</v>
      </c>
      <c r="G36" s="617" t="s">
        <v>127</v>
      </c>
      <c r="H36" s="616">
        <v>10</v>
      </c>
    </row>
    <row r="37" spans="1:8" ht="12.75" customHeight="1" x14ac:dyDescent="0.2">
      <c r="A37" s="1294" t="s">
        <v>1220</v>
      </c>
      <c r="B37" s="1297" t="s">
        <v>67</v>
      </c>
      <c r="C37" s="635">
        <v>2012</v>
      </c>
      <c r="D37" s="631">
        <v>4</v>
      </c>
      <c r="E37" s="634">
        <v>0</v>
      </c>
      <c r="F37" s="633">
        <v>0</v>
      </c>
      <c r="G37" s="632" t="s">
        <v>127</v>
      </c>
      <c r="H37" s="631"/>
    </row>
    <row r="38" spans="1:8" x14ac:dyDescent="0.2">
      <c r="A38" s="1295"/>
      <c r="B38" s="1298"/>
      <c r="C38" s="630">
        <v>2013</v>
      </c>
      <c r="D38" s="626">
        <v>3</v>
      </c>
      <c r="E38" s="629">
        <v>0</v>
      </c>
      <c r="F38" s="628">
        <v>0</v>
      </c>
      <c r="G38" s="627" t="s">
        <v>127</v>
      </c>
      <c r="H38" s="626">
        <v>0</v>
      </c>
    </row>
    <row r="39" spans="1:8" x14ac:dyDescent="0.2">
      <c r="A39" s="1295"/>
      <c r="B39" s="1298"/>
      <c r="C39" s="630">
        <v>2014</v>
      </c>
      <c r="D39" s="626">
        <v>8</v>
      </c>
      <c r="E39" s="629">
        <v>0</v>
      </c>
      <c r="F39" s="628">
        <v>1</v>
      </c>
      <c r="G39" s="627" t="s">
        <v>127</v>
      </c>
      <c r="H39" s="626">
        <v>5</v>
      </c>
    </row>
    <row r="40" spans="1:8" ht="13.5" thickBot="1" x14ac:dyDescent="0.25">
      <c r="A40" s="1295"/>
      <c r="B40" s="1298"/>
      <c r="C40" s="625">
        <v>2015</v>
      </c>
      <c r="D40" s="621">
        <v>11</v>
      </c>
      <c r="E40" s="624">
        <v>0</v>
      </c>
      <c r="F40" s="623">
        <v>0</v>
      </c>
      <c r="G40" s="622" t="s">
        <v>127</v>
      </c>
      <c r="H40" s="621">
        <v>0</v>
      </c>
    </row>
    <row r="41" spans="1:8" ht="13.5" thickBot="1" x14ac:dyDescent="0.25">
      <c r="A41" s="1295"/>
      <c r="B41" s="1299"/>
      <c r="C41" s="620">
        <v>2016</v>
      </c>
      <c r="D41" s="616">
        <v>6</v>
      </c>
      <c r="E41" s="619">
        <v>0</v>
      </c>
      <c r="F41" s="618">
        <v>0</v>
      </c>
      <c r="G41" s="617" t="s">
        <v>127</v>
      </c>
      <c r="H41" s="616">
        <v>0</v>
      </c>
    </row>
    <row r="42" spans="1:8" x14ac:dyDescent="0.2">
      <c r="A42" s="1295"/>
      <c r="B42" s="1298" t="s">
        <v>68</v>
      </c>
      <c r="C42" s="635">
        <v>2012</v>
      </c>
      <c r="D42" s="631">
        <v>1</v>
      </c>
      <c r="E42" s="634">
        <v>0</v>
      </c>
      <c r="F42" s="633">
        <v>0</v>
      </c>
      <c r="G42" s="632" t="s">
        <v>127</v>
      </c>
      <c r="H42" s="631"/>
    </row>
    <row r="43" spans="1:8" x14ac:dyDescent="0.2">
      <c r="A43" s="1295"/>
      <c r="B43" s="1298"/>
      <c r="C43" s="630">
        <v>2013</v>
      </c>
      <c r="D43" s="626">
        <v>2</v>
      </c>
      <c r="E43" s="629">
        <v>0</v>
      </c>
      <c r="F43" s="628">
        <v>0</v>
      </c>
      <c r="G43" s="627" t="s">
        <v>127</v>
      </c>
      <c r="H43" s="626">
        <v>0</v>
      </c>
    </row>
    <row r="44" spans="1:8" x14ac:dyDescent="0.2">
      <c r="A44" s="1295"/>
      <c r="B44" s="1298"/>
      <c r="C44" s="630">
        <v>2014</v>
      </c>
      <c r="D44" s="626">
        <v>4</v>
      </c>
      <c r="E44" s="629">
        <v>0</v>
      </c>
      <c r="F44" s="628">
        <v>0</v>
      </c>
      <c r="G44" s="627" t="s">
        <v>127</v>
      </c>
      <c r="H44" s="626">
        <v>0</v>
      </c>
    </row>
    <row r="45" spans="1:8" ht="13.5" thickBot="1" x14ac:dyDescent="0.25">
      <c r="A45" s="1295"/>
      <c r="B45" s="1298"/>
      <c r="C45" s="625">
        <v>2015</v>
      </c>
      <c r="D45" s="621">
        <v>16</v>
      </c>
      <c r="E45" s="624">
        <v>0</v>
      </c>
      <c r="F45" s="623">
        <v>1</v>
      </c>
      <c r="G45" s="622" t="s">
        <v>127</v>
      </c>
      <c r="H45" s="621">
        <v>0</v>
      </c>
    </row>
    <row r="46" spans="1:8" ht="13.5" thickBot="1" x14ac:dyDescent="0.25">
      <c r="A46" s="1296"/>
      <c r="B46" s="1299"/>
      <c r="C46" s="620">
        <v>2016</v>
      </c>
      <c r="D46" s="616">
        <v>34</v>
      </c>
      <c r="E46" s="619">
        <f>'[8]HBÚ 30'!E46+'[9]HBÚ 30'!E46+'[10]HBÚ 30'!E46+'[11]HBÚ 30'!E46+'[12]HBÚ 30'!E46</f>
        <v>0</v>
      </c>
      <c r="F46" s="618">
        <v>1</v>
      </c>
      <c r="G46" s="617" t="s">
        <v>127</v>
      </c>
      <c r="H46" s="616">
        <f>'[8]HBÚ 30'!H46+'[9]HBÚ 30'!H46+'[10]HBÚ 30'!H46+'[11]HBÚ 30'!H46+'[12]HBÚ 30'!H46</f>
        <v>0</v>
      </c>
    </row>
    <row r="47" spans="1:8" x14ac:dyDescent="0.2">
      <c r="A47" s="1294" t="s">
        <v>1219</v>
      </c>
      <c r="B47" s="1297" t="s">
        <v>67</v>
      </c>
      <c r="C47" s="635">
        <v>2012</v>
      </c>
      <c r="D47" s="631">
        <v>41</v>
      </c>
      <c r="E47" s="634">
        <v>1</v>
      </c>
      <c r="F47" s="633">
        <v>1</v>
      </c>
      <c r="G47" s="632" t="s">
        <v>127</v>
      </c>
      <c r="H47" s="631">
        <v>0</v>
      </c>
    </row>
    <row r="48" spans="1:8" x14ac:dyDescent="0.2">
      <c r="A48" s="1295"/>
      <c r="B48" s="1298"/>
      <c r="C48" s="630">
        <v>2013</v>
      </c>
      <c r="D48" s="626">
        <v>38</v>
      </c>
      <c r="E48" s="629">
        <v>0</v>
      </c>
      <c r="F48" s="628">
        <v>1</v>
      </c>
      <c r="G48" s="627" t="s">
        <v>127</v>
      </c>
      <c r="H48" s="626">
        <v>5</v>
      </c>
    </row>
    <row r="49" spans="1:17" x14ac:dyDescent="0.2">
      <c r="A49" s="1295"/>
      <c r="B49" s="1298"/>
      <c r="C49" s="630">
        <v>2014</v>
      </c>
      <c r="D49" s="626">
        <v>25</v>
      </c>
      <c r="E49" s="629">
        <v>0</v>
      </c>
      <c r="F49" s="628">
        <v>0</v>
      </c>
      <c r="G49" s="627" t="s">
        <v>127</v>
      </c>
      <c r="H49" s="626">
        <v>0</v>
      </c>
    </row>
    <row r="50" spans="1:17" ht="13.5" thickBot="1" x14ac:dyDescent="0.25">
      <c r="A50" s="1295"/>
      <c r="B50" s="1298"/>
      <c r="C50" s="625">
        <v>2015</v>
      </c>
      <c r="D50" s="621">
        <v>25</v>
      </c>
      <c r="E50" s="624">
        <v>0</v>
      </c>
      <c r="F50" s="623">
        <v>0</v>
      </c>
      <c r="G50" s="622" t="s">
        <v>127</v>
      </c>
      <c r="H50" s="621">
        <v>0</v>
      </c>
    </row>
    <row r="51" spans="1:17" ht="13.5" thickBot="1" x14ac:dyDescent="0.25">
      <c r="A51" s="1295"/>
      <c r="B51" s="1299"/>
      <c r="C51" s="620">
        <v>2016</v>
      </c>
      <c r="D51" s="616">
        <f>D41+D31+D21+D11</f>
        <v>33</v>
      </c>
      <c r="E51" s="619">
        <f>E41+E31+E21+E11</f>
        <v>0</v>
      </c>
      <c r="F51" s="618">
        <f>F41+F31+F21+F11</f>
        <v>0</v>
      </c>
      <c r="G51" s="617" t="s">
        <v>127</v>
      </c>
      <c r="H51" s="616">
        <f>H41+H31+H21+H11</f>
        <v>11</v>
      </c>
    </row>
    <row r="52" spans="1:17" x14ac:dyDescent="0.2">
      <c r="A52" s="1295"/>
      <c r="B52" s="1298" t="s">
        <v>68</v>
      </c>
      <c r="C52" s="635">
        <v>2012</v>
      </c>
      <c r="D52" s="631">
        <v>195</v>
      </c>
      <c r="E52" s="634">
        <v>1</v>
      </c>
      <c r="F52" s="633">
        <v>2</v>
      </c>
      <c r="G52" s="632" t="s">
        <v>127</v>
      </c>
      <c r="H52" s="631">
        <v>0</v>
      </c>
    </row>
    <row r="53" spans="1:17" x14ac:dyDescent="0.2">
      <c r="A53" s="1295"/>
      <c r="B53" s="1298"/>
      <c r="C53" s="630">
        <v>2013</v>
      </c>
      <c r="D53" s="626">
        <v>178</v>
      </c>
      <c r="E53" s="629">
        <v>0</v>
      </c>
      <c r="F53" s="628">
        <v>2</v>
      </c>
      <c r="G53" s="627" t="s">
        <v>127</v>
      </c>
      <c r="H53" s="626">
        <v>1</v>
      </c>
    </row>
    <row r="54" spans="1:17" x14ac:dyDescent="0.2">
      <c r="A54" s="1295"/>
      <c r="B54" s="1298"/>
      <c r="C54" s="630">
        <v>2014</v>
      </c>
      <c r="D54" s="626">
        <v>172</v>
      </c>
      <c r="E54" s="629">
        <v>0</v>
      </c>
      <c r="F54" s="628">
        <v>3</v>
      </c>
      <c r="G54" s="627" t="s">
        <v>127</v>
      </c>
      <c r="H54" s="626">
        <v>1</v>
      </c>
    </row>
    <row r="55" spans="1:17" ht="13.5" thickBot="1" x14ac:dyDescent="0.25">
      <c r="A55" s="1295"/>
      <c r="B55" s="1298"/>
      <c r="C55" s="625">
        <v>2015</v>
      </c>
      <c r="D55" s="621">
        <v>172</v>
      </c>
      <c r="E55" s="624">
        <v>0</v>
      </c>
      <c r="F55" s="623">
        <v>3</v>
      </c>
      <c r="G55" s="622" t="s">
        <v>127</v>
      </c>
      <c r="H55" s="621">
        <v>1</v>
      </c>
    </row>
    <row r="56" spans="1:17" ht="13.5" thickBot="1" x14ac:dyDescent="0.25">
      <c r="A56" s="1296"/>
      <c r="B56" s="1299"/>
      <c r="C56" s="620">
        <v>2016</v>
      </c>
      <c r="D56" s="616">
        <v>181</v>
      </c>
      <c r="E56" s="619">
        <v>0</v>
      </c>
      <c r="F56" s="618">
        <v>3</v>
      </c>
      <c r="G56" s="617" t="s">
        <v>127</v>
      </c>
      <c r="H56" s="616">
        <v>17</v>
      </c>
    </row>
    <row r="57" spans="1:17" x14ac:dyDescent="0.2">
      <c r="A57" s="1300" t="s">
        <v>1192</v>
      </c>
      <c r="B57" s="1301"/>
      <c r="C57" s="635">
        <v>2012</v>
      </c>
      <c r="D57" s="631">
        <v>216</v>
      </c>
      <c r="E57" s="634">
        <v>0</v>
      </c>
      <c r="F57" s="633">
        <v>3</v>
      </c>
      <c r="G57" s="632" t="s">
        <v>127</v>
      </c>
      <c r="H57" s="631">
        <v>6</v>
      </c>
    </row>
    <row r="58" spans="1:17" x14ac:dyDescent="0.2">
      <c r="A58" s="1300"/>
      <c r="B58" s="1301"/>
      <c r="C58" s="630">
        <v>2013</v>
      </c>
      <c r="D58" s="626">
        <v>197</v>
      </c>
      <c r="E58" s="629">
        <v>0</v>
      </c>
      <c r="F58" s="628">
        <v>3</v>
      </c>
      <c r="G58" s="627" t="s">
        <v>127</v>
      </c>
      <c r="H58" s="626">
        <v>1</v>
      </c>
    </row>
    <row r="59" spans="1:17" x14ac:dyDescent="0.2">
      <c r="A59" s="1300"/>
      <c r="B59" s="1301"/>
      <c r="C59" s="630">
        <v>2014</v>
      </c>
      <c r="D59" s="626">
        <v>197</v>
      </c>
      <c r="E59" s="629">
        <v>0</v>
      </c>
      <c r="F59" s="628">
        <v>3</v>
      </c>
      <c r="G59" s="627" t="s">
        <v>127</v>
      </c>
      <c r="H59" s="626">
        <v>1</v>
      </c>
    </row>
    <row r="60" spans="1:17" ht="13.5" thickBot="1" x14ac:dyDescent="0.25">
      <c r="A60" s="1300"/>
      <c r="B60" s="1301"/>
      <c r="C60" s="625">
        <v>2015</v>
      </c>
      <c r="D60" s="621">
        <v>197</v>
      </c>
      <c r="E60" s="624">
        <v>0</v>
      </c>
      <c r="F60" s="623">
        <v>3</v>
      </c>
      <c r="G60" s="622" t="s">
        <v>127</v>
      </c>
      <c r="H60" s="621">
        <v>1</v>
      </c>
    </row>
    <row r="61" spans="1:17" ht="13.5" thickBot="1" x14ac:dyDescent="0.25">
      <c r="A61" s="1302"/>
      <c r="B61" s="1303"/>
      <c r="C61" s="620">
        <v>2016</v>
      </c>
      <c r="D61" s="616">
        <f>D51+D56</f>
        <v>214</v>
      </c>
      <c r="E61" s="619">
        <f>E51+E56</f>
        <v>0</v>
      </c>
      <c r="F61" s="618">
        <f>F51+F56</f>
        <v>3</v>
      </c>
      <c r="G61" s="617" t="s">
        <v>127</v>
      </c>
      <c r="H61" s="616">
        <f>H51+H56</f>
        <v>28</v>
      </c>
    </row>
    <row r="62" spans="1:17" ht="25.9" customHeight="1" x14ac:dyDescent="0.2">
      <c r="A62" s="1304" t="s">
        <v>1218</v>
      </c>
      <c r="B62" s="1304"/>
      <c r="C62" s="1304"/>
      <c r="D62" s="1304"/>
      <c r="E62" s="1304"/>
      <c r="F62" s="615"/>
      <c r="G62" s="614"/>
      <c r="H62" s="614"/>
    </row>
    <row r="63" spans="1:17" x14ac:dyDescent="0.2">
      <c r="A63" s="117" t="s">
        <v>1190</v>
      </c>
      <c r="B63" s="613"/>
      <c r="C63" s="613"/>
      <c r="D63" s="613"/>
      <c r="E63" s="613"/>
      <c r="F63" s="613"/>
      <c r="G63" s="613"/>
      <c r="H63" s="613"/>
      <c r="I63" s="613"/>
      <c r="J63" s="613"/>
      <c r="K63" s="613"/>
      <c r="L63" s="613"/>
      <c r="M63" s="613"/>
      <c r="N63" s="613"/>
      <c r="O63" s="613"/>
      <c r="P63" s="613"/>
      <c r="Q63" s="613"/>
    </row>
    <row r="65" spans="3:7" x14ac:dyDescent="0.2">
      <c r="C65" s="612"/>
      <c r="D65" s="612"/>
      <c r="E65" s="612"/>
      <c r="F65" s="612"/>
      <c r="G65" s="612"/>
    </row>
  </sheetData>
  <sheetProtection selectLockedCells="1"/>
  <mergeCells count="28">
    <mergeCell ref="A2:H2"/>
    <mergeCell ref="A3:A6"/>
    <mergeCell ref="B3:B6"/>
    <mergeCell ref="C3:C6"/>
    <mergeCell ref="D3:G3"/>
    <mergeCell ref="H3:H6"/>
    <mergeCell ref="D4:D6"/>
    <mergeCell ref="E4:G4"/>
    <mergeCell ref="E5:E6"/>
    <mergeCell ref="F5:F6"/>
    <mergeCell ref="G5:G6"/>
    <mergeCell ref="A7:A16"/>
    <mergeCell ref="B7:B11"/>
    <mergeCell ref="B12:B16"/>
    <mergeCell ref="A17:A26"/>
    <mergeCell ref="B17:B21"/>
    <mergeCell ref="B22:B26"/>
    <mergeCell ref="A27:A36"/>
    <mergeCell ref="B27:B31"/>
    <mergeCell ref="B32:B36"/>
    <mergeCell ref="A37:A46"/>
    <mergeCell ref="B37:B41"/>
    <mergeCell ref="B42:B46"/>
    <mergeCell ref="A47:A56"/>
    <mergeCell ref="B47:B51"/>
    <mergeCell ref="B52:B56"/>
    <mergeCell ref="A57:B61"/>
    <mergeCell ref="A62:E62"/>
  </mergeCells>
  <printOptions horizontalCentered="1" verticalCentered="1"/>
  <pageMargins left="0.78740157480314965" right="0.78740157480314965" top="0.51" bottom="0.52" header="0.51181102362204722" footer="0.51181102362204722"/>
  <pageSetup paperSize="9" scale="74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5"/>
  <sheetViews>
    <sheetView showGridLines="0" zoomScaleNormal="100" zoomScaleSheetLayoutView="100" workbookViewId="0">
      <pane xSplit="2" ySplit="8" topLeftCell="C9" activePane="bottomRight" state="frozen"/>
      <selection sqref="A1:E8"/>
      <selection pane="topRight" sqref="A1:E8"/>
      <selection pane="bottomLeft" sqref="A1:E8"/>
      <selection pane="bottomRight" activeCell="I46" sqref="I46"/>
    </sheetView>
  </sheetViews>
  <sheetFormatPr defaultColWidth="8.85546875" defaultRowHeight="12.75" x14ac:dyDescent="0.2"/>
  <cols>
    <col min="1" max="1" width="12.42578125" style="580" customWidth="1"/>
    <col min="2" max="2" width="7.85546875" style="580" customWidth="1"/>
    <col min="3" max="3" width="11.85546875" style="580" customWidth="1"/>
    <col min="4" max="4" width="8.42578125" style="580" customWidth="1"/>
    <col min="5" max="5" width="8" style="580" customWidth="1"/>
    <col min="6" max="6" width="11.5703125" style="580" customWidth="1"/>
    <col min="7" max="7" width="11.42578125" style="580" customWidth="1"/>
    <col min="8" max="16384" width="8.85546875" style="580"/>
  </cols>
  <sheetData>
    <row r="1" spans="1:7" x14ac:dyDescent="0.2">
      <c r="G1" s="604" t="s">
        <v>1217</v>
      </c>
    </row>
    <row r="2" spans="1:7" x14ac:dyDescent="0.2">
      <c r="G2" s="604"/>
    </row>
    <row r="3" spans="1:7" x14ac:dyDescent="0.2">
      <c r="A3" s="611" t="s">
        <v>1216</v>
      </c>
      <c r="B3" s="96"/>
      <c r="C3" s="96"/>
      <c r="D3" s="96"/>
      <c r="E3" s="610"/>
      <c r="F3" s="609"/>
      <c r="G3" s="96"/>
    </row>
    <row r="4" spans="1:7" ht="15.6" customHeight="1" thickBot="1" x14ac:dyDescent="0.25">
      <c r="B4" s="608"/>
      <c r="C4" s="608"/>
      <c r="D4" s="608"/>
      <c r="E4" s="608"/>
      <c r="F4" s="608"/>
      <c r="G4" s="608"/>
    </row>
    <row r="5" spans="1:7" ht="16.899999999999999" customHeight="1" thickBot="1" x14ac:dyDescent="0.25">
      <c r="A5" s="1328" t="s">
        <v>1205</v>
      </c>
      <c r="B5" s="1328" t="s">
        <v>1204</v>
      </c>
      <c r="C5" s="1345" t="s">
        <v>1203</v>
      </c>
      <c r="D5" s="1346"/>
      <c r="E5" s="1346"/>
      <c r="F5" s="1347"/>
      <c r="G5" s="1350" t="s">
        <v>1202</v>
      </c>
    </row>
    <row r="6" spans="1:7" ht="12.75" customHeight="1" x14ac:dyDescent="0.2">
      <c r="A6" s="1329"/>
      <c r="B6" s="1329"/>
      <c r="C6" s="1331" t="s">
        <v>1201</v>
      </c>
      <c r="D6" s="1348" t="s">
        <v>1125</v>
      </c>
      <c r="E6" s="1348"/>
      <c r="F6" s="1349"/>
      <c r="G6" s="1351"/>
    </row>
    <row r="7" spans="1:7" ht="12.75" customHeight="1" x14ac:dyDescent="0.2">
      <c r="A7" s="1329"/>
      <c r="B7" s="1329"/>
      <c r="C7" s="1329"/>
      <c r="D7" s="1353" t="s">
        <v>1200</v>
      </c>
      <c r="E7" s="1336" t="s">
        <v>1215</v>
      </c>
      <c r="F7" s="1338" t="s">
        <v>1214</v>
      </c>
      <c r="G7" s="1351"/>
    </row>
    <row r="8" spans="1:7" ht="48" customHeight="1" thickBot="1" x14ac:dyDescent="0.25">
      <c r="A8" s="1330"/>
      <c r="B8" s="1330"/>
      <c r="C8" s="1332"/>
      <c r="D8" s="1354"/>
      <c r="E8" s="1337"/>
      <c r="F8" s="1340"/>
      <c r="G8" s="1352"/>
    </row>
    <row r="9" spans="1:7" x14ac:dyDescent="0.2">
      <c r="A9" s="1328" t="s">
        <v>1213</v>
      </c>
      <c r="B9" s="601">
        <v>2012</v>
      </c>
      <c r="C9" s="599">
        <v>219</v>
      </c>
      <c r="D9" s="603">
        <v>1</v>
      </c>
      <c r="E9" s="602">
        <v>1</v>
      </c>
      <c r="F9" s="600" t="s">
        <v>127</v>
      </c>
      <c r="G9" s="599"/>
    </row>
    <row r="10" spans="1:7" x14ac:dyDescent="0.2">
      <c r="A10" s="1329"/>
      <c r="B10" s="598">
        <v>2013</v>
      </c>
      <c r="C10" s="594">
        <v>203</v>
      </c>
      <c r="D10" s="597">
        <v>1</v>
      </c>
      <c r="E10" s="596">
        <v>2</v>
      </c>
      <c r="F10" s="595" t="s">
        <v>127</v>
      </c>
      <c r="G10" s="594">
        <v>0</v>
      </c>
    </row>
    <row r="11" spans="1:7" x14ac:dyDescent="0.2">
      <c r="A11" s="1329"/>
      <c r="B11" s="598">
        <v>2014</v>
      </c>
      <c r="C11" s="594">
        <v>173</v>
      </c>
      <c r="D11" s="597">
        <v>0</v>
      </c>
      <c r="E11" s="596">
        <v>2</v>
      </c>
      <c r="F11" s="595" t="s">
        <v>127</v>
      </c>
      <c r="G11" s="594">
        <v>1</v>
      </c>
    </row>
    <row r="12" spans="1:7" ht="13.5" thickBot="1" x14ac:dyDescent="0.25">
      <c r="A12" s="1329"/>
      <c r="B12" s="589">
        <v>2015</v>
      </c>
      <c r="C12" s="590">
        <v>148</v>
      </c>
      <c r="D12" s="593">
        <v>0</v>
      </c>
      <c r="E12" s="592">
        <v>2</v>
      </c>
      <c r="F12" s="591" t="s">
        <v>127</v>
      </c>
      <c r="G12" s="590">
        <v>1</v>
      </c>
    </row>
    <row r="13" spans="1:7" ht="13.5" thickBot="1" x14ac:dyDescent="0.25">
      <c r="A13" s="1360"/>
      <c r="B13" s="589">
        <v>2016</v>
      </c>
      <c r="C13" s="585">
        <v>145</v>
      </c>
      <c r="D13" s="588">
        <f>'[8]HBÚ 29-I-II'!D13+'[9]HBÚ 29-I-II'!D13+'[10]HBÚ 29-I-II'!D13+'[11]HBÚ 29-I-II'!D13+'[12]HBÚ 29-I-II'!D13</f>
        <v>0</v>
      </c>
      <c r="E13" s="587">
        <v>2</v>
      </c>
      <c r="F13" s="586" t="s">
        <v>127</v>
      </c>
      <c r="G13" s="585">
        <v>1</v>
      </c>
    </row>
    <row r="14" spans="1:7" x14ac:dyDescent="0.2">
      <c r="A14" s="1328" t="s">
        <v>1212</v>
      </c>
      <c r="B14" s="601">
        <v>2012</v>
      </c>
      <c r="C14" s="599">
        <v>7</v>
      </c>
      <c r="D14" s="603">
        <v>0</v>
      </c>
      <c r="E14" s="602">
        <v>0</v>
      </c>
      <c r="F14" s="600" t="s">
        <v>127</v>
      </c>
      <c r="G14" s="599"/>
    </row>
    <row r="15" spans="1:7" x14ac:dyDescent="0.2">
      <c r="A15" s="1329"/>
      <c r="B15" s="598">
        <v>2013</v>
      </c>
      <c r="C15" s="594">
        <v>9</v>
      </c>
      <c r="D15" s="597">
        <v>0</v>
      </c>
      <c r="E15" s="596">
        <v>0</v>
      </c>
      <c r="F15" s="595" t="s">
        <v>127</v>
      </c>
      <c r="G15" s="594">
        <v>0</v>
      </c>
    </row>
    <row r="16" spans="1:7" x14ac:dyDescent="0.2">
      <c r="A16" s="1329"/>
      <c r="B16" s="598">
        <v>2014</v>
      </c>
      <c r="C16" s="594">
        <v>10</v>
      </c>
      <c r="D16" s="597">
        <v>0</v>
      </c>
      <c r="E16" s="596">
        <v>0</v>
      </c>
      <c r="F16" s="595" t="s">
        <v>127</v>
      </c>
      <c r="G16" s="594">
        <v>0</v>
      </c>
    </row>
    <row r="17" spans="1:7" ht="13.5" thickBot="1" x14ac:dyDescent="0.25">
      <c r="A17" s="1329"/>
      <c r="B17" s="589">
        <v>2015</v>
      </c>
      <c r="C17" s="590">
        <v>9</v>
      </c>
      <c r="D17" s="593">
        <v>0</v>
      </c>
      <c r="E17" s="592">
        <v>0</v>
      </c>
      <c r="F17" s="591" t="s">
        <v>127</v>
      </c>
      <c r="G17" s="590">
        <v>0</v>
      </c>
    </row>
    <row r="18" spans="1:7" ht="13.5" thickBot="1" x14ac:dyDescent="0.25">
      <c r="A18" s="1360"/>
      <c r="B18" s="589">
        <v>2016</v>
      </c>
      <c r="C18" s="585">
        <v>3</v>
      </c>
      <c r="D18" s="588">
        <f>'[8]HBÚ 29-I-II'!D18+'[9]HBÚ 29-I-II'!D18+'[10]HBÚ 29-I-II'!D18+'[11]HBÚ 29-I-II'!D18+'[12]HBÚ 29-I-II'!D18</f>
        <v>0</v>
      </c>
      <c r="E18" s="587">
        <f>'[8]HBÚ 29-I-II'!E18+'[9]HBÚ 29-I-II'!E18+'[10]HBÚ 29-I-II'!E18+'[11]HBÚ 29-I-II'!E18+'[12]HBÚ 29-I-II'!E18</f>
        <v>0</v>
      </c>
      <c r="F18" s="586" t="s">
        <v>127</v>
      </c>
      <c r="G18" s="585">
        <f>'[8]HBÚ 29-I-II'!G18+'[9]HBÚ 29-I-II'!G18+'[10]HBÚ 29-I-II'!G18+'[11]HBÚ 29-I-II'!G18+'[12]HBÚ 29-I-II'!G18</f>
        <v>0</v>
      </c>
    </row>
    <row r="19" spans="1:7" ht="12.75" customHeight="1" x14ac:dyDescent="0.2">
      <c r="A19" s="1355" t="s">
        <v>1211</v>
      </c>
      <c r="B19" s="601">
        <v>2012</v>
      </c>
      <c r="C19" s="599">
        <v>1</v>
      </c>
      <c r="D19" s="603">
        <v>0</v>
      </c>
      <c r="E19" s="602">
        <v>0</v>
      </c>
      <c r="F19" s="600" t="s">
        <v>127</v>
      </c>
      <c r="G19" s="599"/>
    </row>
    <row r="20" spans="1:7" x14ac:dyDescent="0.2">
      <c r="A20" s="1356"/>
      <c r="B20" s="598">
        <v>2013</v>
      </c>
      <c r="C20" s="594">
        <v>0</v>
      </c>
      <c r="D20" s="597">
        <v>0</v>
      </c>
      <c r="E20" s="596">
        <v>0</v>
      </c>
      <c r="F20" s="595" t="s">
        <v>127</v>
      </c>
      <c r="G20" s="594">
        <v>0</v>
      </c>
    </row>
    <row r="21" spans="1:7" x14ac:dyDescent="0.2">
      <c r="A21" s="1356"/>
      <c r="B21" s="598">
        <v>2014</v>
      </c>
      <c r="C21" s="594">
        <v>2</v>
      </c>
      <c r="D21" s="597">
        <v>0</v>
      </c>
      <c r="E21" s="596">
        <v>0</v>
      </c>
      <c r="F21" s="595" t="s">
        <v>127</v>
      </c>
      <c r="G21" s="594">
        <v>0</v>
      </c>
    </row>
    <row r="22" spans="1:7" ht="13.5" thickBot="1" x14ac:dyDescent="0.25">
      <c r="A22" s="1356"/>
      <c r="B22" s="589">
        <v>2015</v>
      </c>
      <c r="C22" s="590">
        <v>4</v>
      </c>
      <c r="D22" s="593">
        <v>0</v>
      </c>
      <c r="E22" s="592">
        <v>0</v>
      </c>
      <c r="F22" s="591" t="s">
        <v>127</v>
      </c>
      <c r="G22" s="590">
        <v>0</v>
      </c>
    </row>
    <row r="23" spans="1:7" ht="13.5" thickBot="1" x14ac:dyDescent="0.25">
      <c r="A23" s="1357"/>
      <c r="B23" s="589">
        <v>2016</v>
      </c>
      <c r="C23" s="585">
        <v>1</v>
      </c>
      <c r="D23" s="588">
        <f>'[8]HBÚ 29-I-II'!D23+'[9]HBÚ 29-I-II'!D23+'[10]HBÚ 29-I-II'!D23+'[11]HBÚ 29-I-II'!D23+'[12]HBÚ 29-I-II'!D23</f>
        <v>0</v>
      </c>
      <c r="E23" s="587">
        <f>'[8]HBÚ 29-I-II'!E23+'[9]HBÚ 29-I-II'!E23+'[10]HBÚ 29-I-II'!E23+'[11]HBÚ 29-I-II'!E23+'[12]HBÚ 29-I-II'!E23</f>
        <v>0</v>
      </c>
      <c r="F23" s="586" t="s">
        <v>127</v>
      </c>
      <c r="G23" s="585">
        <f>'[8]HBÚ 29-I-II'!G23+'[9]HBÚ 29-I-II'!G23+'[10]HBÚ 29-I-II'!G23+'[11]HBÚ 29-I-II'!G23+'[12]HBÚ 29-I-II'!G23</f>
        <v>0</v>
      </c>
    </row>
    <row r="24" spans="1:7" x14ac:dyDescent="0.2">
      <c r="A24" s="1355" t="s">
        <v>1210</v>
      </c>
      <c r="B24" s="601">
        <v>2012</v>
      </c>
      <c r="C24" s="599">
        <v>25</v>
      </c>
      <c r="D24" s="603">
        <v>1</v>
      </c>
      <c r="E24" s="602">
        <v>1</v>
      </c>
      <c r="F24" s="600" t="s">
        <v>127</v>
      </c>
      <c r="G24" s="599"/>
    </row>
    <row r="25" spans="1:7" x14ac:dyDescent="0.2">
      <c r="A25" s="1356"/>
      <c r="B25" s="598">
        <v>2013</v>
      </c>
      <c r="C25" s="594">
        <v>20</v>
      </c>
      <c r="D25" s="597">
        <v>0</v>
      </c>
      <c r="E25" s="596">
        <v>0</v>
      </c>
      <c r="F25" s="595" t="s">
        <v>127</v>
      </c>
      <c r="G25" s="594">
        <v>0</v>
      </c>
    </row>
    <row r="26" spans="1:7" x14ac:dyDescent="0.2">
      <c r="A26" s="1356"/>
      <c r="B26" s="598">
        <v>2014</v>
      </c>
      <c r="C26" s="594">
        <v>18</v>
      </c>
      <c r="D26" s="597">
        <v>0</v>
      </c>
      <c r="E26" s="596">
        <v>0</v>
      </c>
      <c r="F26" s="595" t="s">
        <v>127</v>
      </c>
      <c r="G26" s="594">
        <v>1</v>
      </c>
    </row>
    <row r="27" spans="1:7" ht="13.5" thickBot="1" x14ac:dyDescent="0.25">
      <c r="A27" s="1356"/>
      <c r="B27" s="589">
        <v>2015</v>
      </c>
      <c r="C27" s="590">
        <v>12</v>
      </c>
      <c r="D27" s="593">
        <v>0</v>
      </c>
      <c r="E27" s="592">
        <v>0</v>
      </c>
      <c r="F27" s="591" t="s">
        <v>127</v>
      </c>
      <c r="G27" s="590">
        <v>0</v>
      </c>
    </row>
    <row r="28" spans="1:7" ht="13.5" thickBot="1" x14ac:dyDescent="0.25">
      <c r="A28" s="1357"/>
      <c r="B28" s="589">
        <v>2016</v>
      </c>
      <c r="C28" s="585">
        <v>21</v>
      </c>
      <c r="D28" s="588">
        <f>'[8]HBÚ 29-I-II'!D28+'[9]HBÚ 29-I-II'!D28+'[10]HBÚ 29-I-II'!D28+'[11]HBÚ 29-I-II'!D28+'[12]HBÚ 29-I-II'!D28</f>
        <v>0</v>
      </c>
      <c r="E28" s="587">
        <f>'[8]HBÚ 29-I-II'!E28+'[9]HBÚ 29-I-II'!E28+'[10]HBÚ 29-I-II'!E28+'[11]HBÚ 29-I-II'!E28+'[12]HBÚ 29-I-II'!E28</f>
        <v>0</v>
      </c>
      <c r="F28" s="586" t="s">
        <v>127</v>
      </c>
      <c r="G28" s="585">
        <f>'[8]HBÚ 29-I-II'!G28+'[9]HBÚ 29-I-II'!G28+'[10]HBÚ 29-I-II'!G28+'[11]HBÚ 29-I-II'!G28+'[12]HBÚ 29-I-II'!G28</f>
        <v>0</v>
      </c>
    </row>
    <row r="29" spans="1:7" x14ac:dyDescent="0.2">
      <c r="A29" s="1355" t="s">
        <v>1209</v>
      </c>
      <c r="B29" s="601">
        <v>2012</v>
      </c>
      <c r="C29" s="599">
        <v>0</v>
      </c>
      <c r="D29" s="603">
        <v>0</v>
      </c>
      <c r="E29" s="602">
        <v>0</v>
      </c>
      <c r="F29" s="600" t="s">
        <v>127</v>
      </c>
      <c r="G29" s="599"/>
    </row>
    <row r="30" spans="1:7" x14ac:dyDescent="0.2">
      <c r="A30" s="1356"/>
      <c r="B30" s="598">
        <v>2013</v>
      </c>
      <c r="C30" s="594">
        <v>0</v>
      </c>
      <c r="D30" s="597">
        <v>0</v>
      </c>
      <c r="E30" s="596">
        <v>0</v>
      </c>
      <c r="F30" s="595" t="s">
        <v>127</v>
      </c>
      <c r="G30" s="594">
        <v>0</v>
      </c>
    </row>
    <row r="31" spans="1:7" x14ac:dyDescent="0.2">
      <c r="A31" s="1356"/>
      <c r="B31" s="598">
        <v>2014</v>
      </c>
      <c r="C31" s="594">
        <v>0</v>
      </c>
      <c r="D31" s="597">
        <v>0</v>
      </c>
      <c r="E31" s="596">
        <v>0</v>
      </c>
      <c r="F31" s="595" t="s">
        <v>127</v>
      </c>
      <c r="G31" s="594">
        <v>0</v>
      </c>
    </row>
    <row r="32" spans="1:7" ht="13.5" thickBot="1" x14ac:dyDescent="0.25">
      <c r="A32" s="1356"/>
      <c r="B32" s="589">
        <v>2015</v>
      </c>
      <c r="C32" s="590">
        <v>0</v>
      </c>
      <c r="D32" s="593">
        <v>0</v>
      </c>
      <c r="E32" s="592">
        <v>0</v>
      </c>
      <c r="F32" s="591" t="s">
        <v>127</v>
      </c>
      <c r="G32" s="590">
        <v>0</v>
      </c>
    </row>
    <row r="33" spans="1:7" ht="13.5" thickBot="1" x14ac:dyDescent="0.25">
      <c r="A33" s="1357"/>
      <c r="B33" s="589">
        <v>2016</v>
      </c>
      <c r="C33" s="585">
        <f>'[8]HBÚ 29-I-II'!C33+'[9]HBÚ 29-I-II'!C33+'[10]HBÚ 29-I-II'!C33+'[11]HBÚ 29-I-II'!C33+'[12]HBÚ 29-I-II'!C33</f>
        <v>0</v>
      </c>
      <c r="D33" s="588">
        <f>'[8]HBÚ 29-I-II'!D33+'[9]HBÚ 29-I-II'!D33+'[10]HBÚ 29-I-II'!D33+'[11]HBÚ 29-I-II'!D33+'[12]HBÚ 29-I-II'!D33</f>
        <v>0</v>
      </c>
      <c r="E33" s="587">
        <f>'[8]HBÚ 29-I-II'!E33+'[9]HBÚ 29-I-II'!E33+'[10]HBÚ 29-I-II'!E33+'[11]HBÚ 29-I-II'!E33+'[12]HBÚ 29-I-II'!E33</f>
        <v>0</v>
      </c>
      <c r="F33" s="586" t="s">
        <v>127</v>
      </c>
      <c r="G33" s="585">
        <f>'[8]HBÚ 29-I-II'!G33+'[9]HBÚ 29-I-II'!G33+'[10]HBÚ 29-I-II'!G33+'[11]HBÚ 29-I-II'!G33+'[12]HBÚ 29-I-II'!G33</f>
        <v>0</v>
      </c>
    </row>
    <row r="34" spans="1:7" ht="12.75" customHeight="1" x14ac:dyDescent="0.2">
      <c r="A34" s="1355" t="s">
        <v>1208</v>
      </c>
      <c r="B34" s="601">
        <v>2012</v>
      </c>
      <c r="C34" s="599">
        <v>7</v>
      </c>
      <c r="D34" s="603">
        <v>0</v>
      </c>
      <c r="E34" s="602">
        <v>0</v>
      </c>
      <c r="F34" s="600" t="s">
        <v>127</v>
      </c>
      <c r="G34" s="599"/>
    </row>
    <row r="35" spans="1:7" x14ac:dyDescent="0.2">
      <c r="A35" s="1356"/>
      <c r="B35" s="598">
        <v>2013</v>
      </c>
      <c r="C35" s="594">
        <v>5</v>
      </c>
      <c r="D35" s="597">
        <v>0</v>
      </c>
      <c r="E35" s="596">
        <v>1</v>
      </c>
      <c r="F35" s="595" t="s">
        <v>127</v>
      </c>
      <c r="G35" s="594">
        <v>0</v>
      </c>
    </row>
    <row r="36" spans="1:7" x14ac:dyDescent="0.2">
      <c r="A36" s="1356"/>
      <c r="B36" s="598">
        <v>2014</v>
      </c>
      <c r="C36" s="594">
        <v>6</v>
      </c>
      <c r="D36" s="597">
        <v>0</v>
      </c>
      <c r="E36" s="596">
        <v>1</v>
      </c>
      <c r="F36" s="595" t="s">
        <v>127</v>
      </c>
      <c r="G36" s="594">
        <v>1</v>
      </c>
    </row>
    <row r="37" spans="1:7" ht="13.5" thickBot="1" x14ac:dyDescent="0.25">
      <c r="A37" s="1356"/>
      <c r="B37" s="589">
        <v>2015</v>
      </c>
      <c r="C37" s="590">
        <v>3</v>
      </c>
      <c r="D37" s="593">
        <v>1</v>
      </c>
      <c r="E37" s="592">
        <v>0</v>
      </c>
      <c r="F37" s="591" t="s">
        <v>127</v>
      </c>
      <c r="G37" s="590">
        <v>0</v>
      </c>
    </row>
    <row r="38" spans="1:7" ht="13.5" thickBot="1" x14ac:dyDescent="0.25">
      <c r="A38" s="1357"/>
      <c r="B38" s="589">
        <v>2016</v>
      </c>
      <c r="C38" s="585">
        <v>6</v>
      </c>
      <c r="D38" s="588">
        <v>0</v>
      </c>
      <c r="E38" s="587">
        <f>'[8]HBÚ 29-I-II'!E38+'[9]HBÚ 29-I-II'!E38+'[10]HBÚ 29-I-II'!E38+'[11]HBÚ 29-I-II'!E38+'[12]HBÚ 29-I-II'!E38</f>
        <v>0</v>
      </c>
      <c r="F38" s="586" t="s">
        <v>127</v>
      </c>
      <c r="G38" s="585">
        <f>'[8]HBÚ 29-I-II'!G38+'[9]HBÚ 29-I-II'!G38+'[10]HBÚ 29-I-II'!G38+'[11]HBÚ 29-I-II'!G38+'[12]HBÚ 29-I-II'!G38</f>
        <v>0</v>
      </c>
    </row>
    <row r="39" spans="1:7" ht="12.75" customHeight="1" x14ac:dyDescent="0.2">
      <c r="A39" s="1355" t="s">
        <v>1207</v>
      </c>
      <c r="B39" s="601">
        <v>2012</v>
      </c>
      <c r="C39" s="599">
        <v>4</v>
      </c>
      <c r="D39" s="603">
        <v>0</v>
      </c>
      <c r="E39" s="602">
        <v>0</v>
      </c>
      <c r="F39" s="600" t="s">
        <v>127</v>
      </c>
      <c r="G39" s="599"/>
    </row>
    <row r="40" spans="1:7" x14ac:dyDescent="0.2">
      <c r="A40" s="1356"/>
      <c r="B40" s="598">
        <v>2013</v>
      </c>
      <c r="C40" s="594">
        <v>0</v>
      </c>
      <c r="D40" s="597">
        <v>0</v>
      </c>
      <c r="E40" s="596">
        <v>0</v>
      </c>
      <c r="F40" s="595" t="s">
        <v>127</v>
      </c>
      <c r="G40" s="594">
        <v>0</v>
      </c>
    </row>
    <row r="41" spans="1:7" x14ac:dyDescent="0.2">
      <c r="A41" s="1356"/>
      <c r="B41" s="598">
        <v>2014</v>
      </c>
      <c r="C41" s="594">
        <v>1</v>
      </c>
      <c r="D41" s="597">
        <v>0</v>
      </c>
      <c r="E41" s="596">
        <v>0</v>
      </c>
      <c r="F41" s="595" t="s">
        <v>127</v>
      </c>
      <c r="G41" s="594">
        <v>0</v>
      </c>
    </row>
    <row r="42" spans="1:7" ht="13.5" thickBot="1" x14ac:dyDescent="0.25">
      <c r="A42" s="1356"/>
      <c r="B42" s="589">
        <v>2015</v>
      </c>
      <c r="C42" s="590">
        <v>2</v>
      </c>
      <c r="D42" s="593">
        <v>0</v>
      </c>
      <c r="E42" s="592">
        <v>0</v>
      </c>
      <c r="F42" s="591" t="s">
        <v>127</v>
      </c>
      <c r="G42" s="590">
        <v>0</v>
      </c>
    </row>
    <row r="43" spans="1:7" ht="13.5" thickBot="1" x14ac:dyDescent="0.25">
      <c r="A43" s="1357"/>
      <c r="B43" s="589">
        <v>2016</v>
      </c>
      <c r="C43" s="585">
        <v>6</v>
      </c>
      <c r="D43" s="588">
        <f>'[8]HBÚ 29-I-II'!D43+'[9]HBÚ 29-I-II'!D43+'[10]HBÚ 29-I-II'!D43+'[11]HBÚ 29-I-II'!D43+'[12]HBÚ 29-I-II'!D43</f>
        <v>0</v>
      </c>
      <c r="E43" s="587">
        <f>'[8]HBÚ 29-I-II'!E43+'[9]HBÚ 29-I-II'!E43+'[10]HBÚ 29-I-II'!E43+'[11]HBÚ 29-I-II'!E43+'[12]HBÚ 29-I-II'!E43</f>
        <v>0</v>
      </c>
      <c r="F43" s="586" t="s">
        <v>127</v>
      </c>
      <c r="G43" s="585">
        <f>'[8]HBÚ 29-I-II'!G43+'[9]HBÚ 29-I-II'!G43+'[10]HBÚ 29-I-II'!G43+'[11]HBÚ 29-I-II'!G43+'[12]HBÚ 29-I-II'!G43</f>
        <v>0</v>
      </c>
    </row>
    <row r="44" spans="1:7" x14ac:dyDescent="0.2">
      <c r="A44" s="607"/>
      <c r="B44" s="606"/>
      <c r="C44" s="605"/>
      <c r="D44" s="605"/>
      <c r="E44" s="605"/>
      <c r="F44" s="605"/>
      <c r="G44" s="604"/>
    </row>
    <row r="45" spans="1:7" x14ac:dyDescent="0.2">
      <c r="A45" s="607"/>
      <c r="B45" s="606"/>
      <c r="C45" s="605"/>
      <c r="D45" s="605"/>
      <c r="E45" s="605"/>
      <c r="F45" s="605"/>
      <c r="G45" s="604" t="s">
        <v>1206</v>
      </c>
    </row>
    <row r="46" spans="1:7" x14ac:dyDescent="0.2">
      <c r="A46" s="1335"/>
      <c r="B46" s="1335"/>
      <c r="C46" s="1335"/>
      <c r="D46" s="1335"/>
      <c r="E46" s="1335"/>
      <c r="G46" s="93"/>
    </row>
    <row r="47" spans="1:7" ht="13.5" thickBot="1" x14ac:dyDescent="0.25">
      <c r="A47" s="1341"/>
      <c r="B47" s="1342"/>
      <c r="C47" s="1342"/>
      <c r="D47" s="1342"/>
      <c r="E47" s="1342"/>
      <c r="F47" s="1342"/>
      <c r="G47" s="1342"/>
    </row>
    <row r="48" spans="1:7" ht="16.149999999999999" customHeight="1" thickBot="1" x14ac:dyDescent="0.25">
      <c r="A48" s="1328" t="s">
        <v>1205</v>
      </c>
      <c r="B48" s="1343" t="s">
        <v>1204</v>
      </c>
      <c r="C48" s="1345" t="s">
        <v>1203</v>
      </c>
      <c r="D48" s="1346"/>
      <c r="E48" s="1346"/>
      <c r="F48" s="1347"/>
      <c r="G48" s="1325" t="s">
        <v>1202</v>
      </c>
    </row>
    <row r="49" spans="1:7" ht="12.75" customHeight="1" x14ac:dyDescent="0.2">
      <c r="A49" s="1329"/>
      <c r="B49" s="1344"/>
      <c r="C49" s="1358" t="s">
        <v>1201</v>
      </c>
      <c r="D49" s="1333" t="s">
        <v>1125</v>
      </c>
      <c r="E49" s="1333"/>
      <c r="F49" s="1334"/>
      <c r="G49" s="1326"/>
    </row>
    <row r="50" spans="1:7" ht="12.75" customHeight="1" x14ac:dyDescent="0.2">
      <c r="A50" s="1329"/>
      <c r="B50" s="1344"/>
      <c r="C50" s="1344"/>
      <c r="D50" s="1353" t="s">
        <v>1200</v>
      </c>
      <c r="E50" s="1336" t="s">
        <v>1199</v>
      </c>
      <c r="F50" s="1338" t="s">
        <v>1198</v>
      </c>
      <c r="G50" s="1326"/>
    </row>
    <row r="51" spans="1:7" ht="13.9" hidden="1" customHeight="1" thickBot="1" x14ac:dyDescent="0.25">
      <c r="A51" s="1344"/>
      <c r="B51" s="1344"/>
      <c r="C51" s="1344"/>
      <c r="D51" s="1359"/>
      <c r="E51" s="1279"/>
      <c r="F51" s="1339"/>
      <c r="G51" s="1326"/>
    </row>
    <row r="52" spans="1:7" ht="13.15" hidden="1" customHeight="1" x14ac:dyDescent="0.2">
      <c r="A52" s="1344"/>
      <c r="B52" s="1344"/>
      <c r="C52" s="1344"/>
      <c r="D52" s="1359"/>
      <c r="E52" s="1279"/>
      <c r="F52" s="1339"/>
      <c r="G52" s="1326"/>
    </row>
    <row r="53" spans="1:7" ht="13.9" hidden="1" customHeight="1" thickBot="1" x14ac:dyDescent="0.25">
      <c r="A53" s="1344"/>
      <c r="B53" s="1344"/>
      <c r="C53" s="1344"/>
      <c r="D53" s="1359"/>
      <c r="E53" s="1279"/>
      <c r="F53" s="1339"/>
      <c r="G53" s="1326"/>
    </row>
    <row r="54" spans="1:7" ht="13.9" hidden="1" customHeight="1" thickBot="1" x14ac:dyDescent="0.25">
      <c r="A54" s="1344"/>
      <c r="B54" s="1344"/>
      <c r="C54" s="1344"/>
      <c r="D54" s="1359"/>
      <c r="E54" s="1279"/>
      <c r="F54" s="1339"/>
      <c r="G54" s="1326"/>
    </row>
    <row r="55" spans="1:7" ht="13.9" hidden="1" customHeight="1" thickBot="1" x14ac:dyDescent="0.25">
      <c r="A55" s="1344"/>
      <c r="B55" s="1344"/>
      <c r="C55" s="1344"/>
      <c r="D55" s="1359"/>
      <c r="E55" s="1279"/>
      <c r="F55" s="1339"/>
      <c r="G55" s="1326"/>
    </row>
    <row r="56" spans="1:7" ht="43.9" customHeight="1" thickBot="1" x14ac:dyDescent="0.25">
      <c r="A56" s="1330"/>
      <c r="B56" s="1330"/>
      <c r="C56" s="1330"/>
      <c r="D56" s="1354"/>
      <c r="E56" s="1337"/>
      <c r="F56" s="1340"/>
      <c r="G56" s="1327"/>
    </row>
    <row r="57" spans="1:7" ht="12.75" customHeight="1" x14ac:dyDescent="0.2">
      <c r="A57" s="1355" t="s">
        <v>1197</v>
      </c>
      <c r="B57" s="601">
        <v>2012</v>
      </c>
      <c r="C57" s="599">
        <v>0</v>
      </c>
      <c r="D57" s="603">
        <v>0</v>
      </c>
      <c r="E57" s="602">
        <v>0</v>
      </c>
      <c r="F57" s="600" t="s">
        <v>127</v>
      </c>
      <c r="G57" s="599"/>
    </row>
    <row r="58" spans="1:7" x14ac:dyDescent="0.2">
      <c r="A58" s="1356"/>
      <c r="B58" s="598">
        <v>2013</v>
      </c>
      <c r="C58" s="594">
        <v>0</v>
      </c>
      <c r="D58" s="597">
        <v>0</v>
      </c>
      <c r="E58" s="596">
        <v>0</v>
      </c>
      <c r="F58" s="595" t="s">
        <v>127</v>
      </c>
      <c r="G58" s="594">
        <v>0</v>
      </c>
    </row>
    <row r="59" spans="1:7" x14ac:dyDescent="0.2">
      <c r="A59" s="1356"/>
      <c r="B59" s="598">
        <v>2014</v>
      </c>
      <c r="C59" s="594">
        <v>0</v>
      </c>
      <c r="D59" s="597">
        <v>0</v>
      </c>
      <c r="E59" s="596">
        <v>0</v>
      </c>
      <c r="F59" s="595" t="s">
        <v>127</v>
      </c>
      <c r="G59" s="594">
        <v>0</v>
      </c>
    </row>
    <row r="60" spans="1:7" ht="13.5" thickBot="1" x14ac:dyDescent="0.25">
      <c r="A60" s="1356"/>
      <c r="B60" s="589">
        <v>2015</v>
      </c>
      <c r="C60" s="590">
        <v>0</v>
      </c>
      <c r="D60" s="593">
        <v>0</v>
      </c>
      <c r="E60" s="592">
        <v>0</v>
      </c>
      <c r="F60" s="591" t="s">
        <v>127</v>
      </c>
      <c r="G60" s="590">
        <v>0</v>
      </c>
    </row>
    <row r="61" spans="1:7" ht="13.5" thickBot="1" x14ac:dyDescent="0.25">
      <c r="A61" s="1357"/>
      <c r="B61" s="589">
        <v>2016</v>
      </c>
      <c r="C61" s="585">
        <f>'[8]HBÚ 29-I-II'!C61+'[9]HBÚ 29-I-II'!C61+'[10]HBÚ 29-I-II'!C61+'[11]HBÚ 29-I-II'!C61+'[12]HBÚ 29-I-II'!C61</f>
        <v>0</v>
      </c>
      <c r="D61" s="588">
        <f>'[8]HBÚ 29-I-II'!D61+'[9]HBÚ 29-I-II'!D61+'[10]HBÚ 29-I-II'!D61+'[11]HBÚ 29-I-II'!D61+'[12]HBÚ 29-I-II'!D61</f>
        <v>0</v>
      </c>
      <c r="E61" s="587">
        <f>'[8]HBÚ 29-I-II'!E61+'[9]HBÚ 29-I-II'!E61+'[10]HBÚ 29-I-II'!E61+'[11]HBÚ 29-I-II'!E61+'[12]HBÚ 29-I-II'!E61</f>
        <v>0</v>
      </c>
      <c r="F61" s="586" t="s">
        <v>127</v>
      </c>
      <c r="G61" s="585">
        <f>'[8]HBÚ 29-I-II'!G61+'[9]HBÚ 29-I-II'!G61+'[10]HBÚ 29-I-II'!G61+'[11]HBÚ 29-I-II'!G61+'[12]HBÚ 29-I-II'!G61</f>
        <v>0</v>
      </c>
    </row>
    <row r="62" spans="1:7" ht="12.75" customHeight="1" x14ac:dyDescent="0.2">
      <c r="A62" s="1355" t="s">
        <v>1196</v>
      </c>
      <c r="B62" s="601">
        <v>2012</v>
      </c>
      <c r="C62" s="599">
        <v>0</v>
      </c>
      <c r="D62" s="603">
        <v>0</v>
      </c>
      <c r="E62" s="602">
        <v>0</v>
      </c>
      <c r="F62" s="600" t="s">
        <v>127</v>
      </c>
      <c r="G62" s="599"/>
    </row>
    <row r="63" spans="1:7" x14ac:dyDescent="0.2">
      <c r="A63" s="1356"/>
      <c r="B63" s="598">
        <v>2013</v>
      </c>
      <c r="C63" s="594">
        <v>0</v>
      </c>
      <c r="D63" s="597">
        <v>0</v>
      </c>
      <c r="E63" s="596">
        <v>0</v>
      </c>
      <c r="F63" s="595" t="s">
        <v>127</v>
      </c>
      <c r="G63" s="594">
        <v>0</v>
      </c>
    </row>
    <row r="64" spans="1:7" x14ac:dyDescent="0.2">
      <c r="A64" s="1356"/>
      <c r="B64" s="598">
        <v>2014</v>
      </c>
      <c r="C64" s="594">
        <v>0</v>
      </c>
      <c r="D64" s="597">
        <v>0</v>
      </c>
      <c r="E64" s="596">
        <v>0</v>
      </c>
      <c r="F64" s="595" t="s">
        <v>127</v>
      </c>
      <c r="G64" s="594">
        <v>0</v>
      </c>
    </row>
    <row r="65" spans="1:7" ht="13.5" thickBot="1" x14ac:dyDescent="0.25">
      <c r="A65" s="1356"/>
      <c r="B65" s="589">
        <v>2015</v>
      </c>
      <c r="C65" s="590">
        <v>4</v>
      </c>
      <c r="D65" s="593">
        <v>0</v>
      </c>
      <c r="E65" s="592">
        <v>0</v>
      </c>
      <c r="F65" s="591" t="s">
        <v>127</v>
      </c>
      <c r="G65" s="590">
        <v>0</v>
      </c>
    </row>
    <row r="66" spans="1:7" ht="13.5" thickBot="1" x14ac:dyDescent="0.25">
      <c r="A66" s="1357"/>
      <c r="B66" s="589">
        <v>2016</v>
      </c>
      <c r="C66" s="585">
        <v>0</v>
      </c>
      <c r="D66" s="588">
        <f>'[8]HBÚ 29-I-II'!D66+'[9]HBÚ 29-I-II'!D66+'[10]HBÚ 29-I-II'!D66+'[11]HBÚ 29-I-II'!D66+'[12]HBÚ 29-I-II'!D66</f>
        <v>0</v>
      </c>
      <c r="E66" s="587">
        <f>'[8]HBÚ 29-I-II'!E66+'[9]HBÚ 29-I-II'!E66+'[10]HBÚ 29-I-II'!E66+'[11]HBÚ 29-I-II'!E66+'[12]HBÚ 29-I-II'!E66</f>
        <v>0</v>
      </c>
      <c r="F66" s="586" t="s">
        <v>127</v>
      </c>
      <c r="G66" s="585">
        <f>'[8]HBÚ 29-I-II'!G66+'[9]HBÚ 29-I-II'!G66+'[10]HBÚ 29-I-II'!G66+'[11]HBÚ 29-I-II'!G66+'[12]HBÚ 29-I-II'!G66</f>
        <v>0</v>
      </c>
    </row>
    <row r="67" spans="1:7" ht="12.75" customHeight="1" thickBot="1" x14ac:dyDescent="0.25">
      <c r="A67" s="1355" t="s">
        <v>1195</v>
      </c>
      <c r="B67" s="601">
        <v>2012</v>
      </c>
      <c r="C67" s="599">
        <v>3</v>
      </c>
      <c r="D67" s="603">
        <v>0</v>
      </c>
      <c r="E67" s="602">
        <v>0</v>
      </c>
      <c r="F67" s="591" t="s">
        <v>127</v>
      </c>
      <c r="G67" s="599">
        <v>0</v>
      </c>
    </row>
    <row r="68" spans="1:7" x14ac:dyDescent="0.2">
      <c r="A68" s="1356"/>
      <c r="B68" s="598">
        <v>2013</v>
      </c>
      <c r="C68" s="594">
        <v>7</v>
      </c>
      <c r="D68" s="597">
        <v>0</v>
      </c>
      <c r="E68" s="596">
        <v>0</v>
      </c>
      <c r="F68" s="595" t="s">
        <v>127</v>
      </c>
      <c r="G68" s="594">
        <v>0</v>
      </c>
    </row>
    <row r="69" spans="1:7" x14ac:dyDescent="0.2">
      <c r="A69" s="1356"/>
      <c r="B69" s="598">
        <v>2014</v>
      </c>
      <c r="C69" s="594">
        <v>7</v>
      </c>
      <c r="D69" s="597">
        <v>0</v>
      </c>
      <c r="E69" s="596">
        <v>0</v>
      </c>
      <c r="F69" s="595" t="s">
        <v>127</v>
      </c>
      <c r="G69" s="594">
        <v>0</v>
      </c>
    </row>
    <row r="70" spans="1:7" ht="13.5" thickBot="1" x14ac:dyDescent="0.25">
      <c r="A70" s="1356"/>
      <c r="B70" s="589">
        <v>2015</v>
      </c>
      <c r="C70" s="590">
        <v>10</v>
      </c>
      <c r="D70" s="593">
        <v>0</v>
      </c>
      <c r="E70" s="592">
        <v>0</v>
      </c>
      <c r="F70" s="591" t="s">
        <v>127</v>
      </c>
      <c r="G70" s="590">
        <v>0</v>
      </c>
    </row>
    <row r="71" spans="1:7" ht="13.5" thickBot="1" x14ac:dyDescent="0.25">
      <c r="A71" s="1357"/>
      <c r="B71" s="589">
        <v>2016</v>
      </c>
      <c r="C71" s="585">
        <v>10</v>
      </c>
      <c r="D71" s="588">
        <f>'[8]HBÚ 29-I-II'!D71+'[9]HBÚ 29-I-II'!D71+'[10]HBÚ 29-I-II'!D71+'[11]HBÚ 29-I-II'!D71+'[12]HBÚ 29-I-II'!D71</f>
        <v>0</v>
      </c>
      <c r="E71" s="587">
        <f>'[8]HBÚ 29-I-II'!E71+'[9]HBÚ 29-I-II'!E71+'[10]HBÚ 29-I-II'!E71+'[11]HBÚ 29-I-II'!E71+'[12]HBÚ 29-I-II'!E71</f>
        <v>0</v>
      </c>
      <c r="F71" s="586" t="s">
        <v>127</v>
      </c>
      <c r="G71" s="585">
        <f>'[8]HBÚ 29-I-II'!G71+'[9]HBÚ 29-I-II'!G71+'[10]HBÚ 29-I-II'!G71+'[11]HBÚ 29-I-II'!G71+'[12]HBÚ 29-I-II'!G71</f>
        <v>0</v>
      </c>
    </row>
    <row r="72" spans="1:7" ht="12.75" customHeight="1" x14ac:dyDescent="0.2">
      <c r="A72" s="1355" t="s">
        <v>1194</v>
      </c>
      <c r="B72" s="601">
        <v>2012</v>
      </c>
      <c r="C72" s="599">
        <v>240</v>
      </c>
      <c r="D72" s="603">
        <v>1</v>
      </c>
      <c r="E72" s="602">
        <v>3</v>
      </c>
      <c r="F72" s="600" t="s">
        <v>127</v>
      </c>
      <c r="G72" s="599">
        <v>0</v>
      </c>
    </row>
    <row r="73" spans="1:7" x14ac:dyDescent="0.2">
      <c r="A73" s="1356"/>
      <c r="B73" s="598">
        <v>2013</v>
      </c>
      <c r="C73" s="594">
        <v>217</v>
      </c>
      <c r="D73" s="597">
        <v>0</v>
      </c>
      <c r="E73" s="596">
        <v>3</v>
      </c>
      <c r="F73" s="595" t="s">
        <v>127</v>
      </c>
      <c r="G73" s="594">
        <v>3</v>
      </c>
    </row>
    <row r="74" spans="1:7" x14ac:dyDescent="0.2">
      <c r="A74" s="1356"/>
      <c r="B74" s="598">
        <v>2014</v>
      </c>
      <c r="C74" s="594">
        <v>189</v>
      </c>
      <c r="D74" s="597">
        <v>1</v>
      </c>
      <c r="E74" s="596">
        <v>2</v>
      </c>
      <c r="F74" s="595" t="s">
        <v>127</v>
      </c>
      <c r="G74" s="594">
        <v>1</v>
      </c>
    </row>
    <row r="75" spans="1:7" ht="13.5" thickBot="1" x14ac:dyDescent="0.25">
      <c r="A75" s="1356"/>
      <c r="B75" s="589">
        <v>2015</v>
      </c>
      <c r="C75" s="590">
        <v>192</v>
      </c>
      <c r="D75" s="593">
        <v>1</v>
      </c>
      <c r="E75" s="592">
        <v>2</v>
      </c>
      <c r="F75" s="591" t="s">
        <v>127</v>
      </c>
      <c r="G75" s="590">
        <v>1</v>
      </c>
    </row>
    <row r="76" spans="1:7" ht="13.5" thickBot="1" x14ac:dyDescent="0.25">
      <c r="A76" s="1357"/>
      <c r="B76" s="589">
        <v>2016</v>
      </c>
      <c r="C76" s="585">
        <f>C71+C66+C61+C43+C38+C33+C28+C23+C18+C13</f>
        <v>192</v>
      </c>
      <c r="D76" s="588">
        <f>D71+D66+D61+D43+D38+D33+D28+D23+D18+D13</f>
        <v>0</v>
      </c>
      <c r="E76" s="587">
        <f>E71+E66+E61+E43+E38+E33+E28+E23+E18+E13</f>
        <v>2</v>
      </c>
      <c r="F76" s="586" t="s">
        <v>127</v>
      </c>
      <c r="G76" s="585">
        <f>G71+G66+G61+G43+G38+G33+G28+G23+G18+G13</f>
        <v>1</v>
      </c>
    </row>
    <row r="77" spans="1:7" ht="12.75" customHeight="1" x14ac:dyDescent="0.2">
      <c r="A77" s="1355" t="s">
        <v>1193</v>
      </c>
      <c r="B77" s="601">
        <v>2012</v>
      </c>
      <c r="C77" s="599">
        <v>9</v>
      </c>
      <c r="D77" s="603">
        <v>0</v>
      </c>
      <c r="E77" s="602">
        <v>0</v>
      </c>
      <c r="F77" s="600" t="s">
        <v>127</v>
      </c>
      <c r="G77" s="599">
        <v>0</v>
      </c>
    </row>
    <row r="78" spans="1:7" x14ac:dyDescent="0.2">
      <c r="A78" s="1356"/>
      <c r="B78" s="598">
        <v>2013</v>
      </c>
      <c r="C78" s="594">
        <v>11</v>
      </c>
      <c r="D78" s="597">
        <v>1</v>
      </c>
      <c r="E78" s="596">
        <v>3</v>
      </c>
      <c r="F78" s="595" t="s">
        <v>127</v>
      </c>
      <c r="G78" s="594">
        <v>1</v>
      </c>
    </row>
    <row r="79" spans="1:7" x14ac:dyDescent="0.2">
      <c r="A79" s="1356"/>
      <c r="B79" s="598">
        <v>2014</v>
      </c>
      <c r="C79" s="594">
        <v>3</v>
      </c>
      <c r="D79" s="597">
        <v>0</v>
      </c>
      <c r="E79" s="596">
        <v>0</v>
      </c>
      <c r="F79" s="595" t="s">
        <v>127</v>
      </c>
      <c r="G79" s="594">
        <v>0</v>
      </c>
    </row>
    <row r="80" spans="1:7" ht="13.5" thickBot="1" x14ac:dyDescent="0.25">
      <c r="A80" s="1356"/>
      <c r="B80" s="589">
        <v>2015</v>
      </c>
      <c r="C80" s="590">
        <v>30</v>
      </c>
      <c r="D80" s="593">
        <v>0</v>
      </c>
      <c r="E80" s="592">
        <v>1</v>
      </c>
      <c r="F80" s="591" t="s">
        <v>127</v>
      </c>
      <c r="G80" s="590">
        <v>0</v>
      </c>
    </row>
    <row r="81" spans="1:17" ht="13.5" thickBot="1" x14ac:dyDescent="0.25">
      <c r="A81" s="1357"/>
      <c r="B81" s="589">
        <v>2016</v>
      </c>
      <c r="C81" s="585">
        <v>41</v>
      </c>
      <c r="D81" s="585">
        <f>'[8]HBÚ 29-I-II'!D81+'[9]HBÚ 29-I-II'!D81+'[10]HBÚ 29-I-II'!D81+'[11]HBÚ 29-I-II'!D81+'[12]HBÚ 29-I-II'!D81</f>
        <v>0</v>
      </c>
      <c r="E81" s="585">
        <v>0</v>
      </c>
      <c r="F81" s="585" t="s">
        <v>127</v>
      </c>
      <c r="G81" s="585">
        <f>'[8]HBÚ 29-I-II'!G81+'[9]HBÚ 29-I-II'!G81+'[10]HBÚ 29-I-II'!G81+'[11]HBÚ 29-I-II'!G81+'[12]HBÚ 29-I-II'!G81</f>
        <v>0</v>
      </c>
    </row>
    <row r="82" spans="1:17" ht="12.75" customHeight="1" x14ac:dyDescent="0.2">
      <c r="A82" s="1355" t="s">
        <v>1192</v>
      </c>
      <c r="B82" s="601">
        <v>2012</v>
      </c>
      <c r="C82" s="594">
        <v>228</v>
      </c>
      <c r="D82" s="597">
        <v>1</v>
      </c>
      <c r="E82" s="596">
        <v>6</v>
      </c>
      <c r="F82" s="600" t="s">
        <v>127</v>
      </c>
      <c r="G82" s="599">
        <v>4</v>
      </c>
    </row>
    <row r="83" spans="1:17" x14ac:dyDescent="0.2">
      <c r="A83" s="1356"/>
      <c r="B83" s="598">
        <v>2013</v>
      </c>
      <c r="C83" s="594">
        <v>192</v>
      </c>
      <c r="D83" s="597">
        <v>1</v>
      </c>
      <c r="E83" s="596">
        <v>2</v>
      </c>
      <c r="F83" s="595" t="s">
        <v>127</v>
      </c>
      <c r="G83" s="594">
        <v>1</v>
      </c>
    </row>
    <row r="84" spans="1:17" x14ac:dyDescent="0.2">
      <c r="A84" s="1356"/>
      <c r="B84" s="598">
        <v>2014</v>
      </c>
      <c r="C84" s="594">
        <v>222</v>
      </c>
      <c r="D84" s="597">
        <v>1</v>
      </c>
      <c r="E84" s="596">
        <v>3</v>
      </c>
      <c r="F84" s="595" t="s">
        <v>127</v>
      </c>
      <c r="G84" s="594">
        <v>1</v>
      </c>
    </row>
    <row r="85" spans="1:17" ht="13.5" thickBot="1" x14ac:dyDescent="0.25">
      <c r="A85" s="1356"/>
      <c r="B85" s="589">
        <v>2015</v>
      </c>
      <c r="C85" s="590">
        <v>222</v>
      </c>
      <c r="D85" s="593">
        <v>1</v>
      </c>
      <c r="E85" s="592">
        <v>3</v>
      </c>
      <c r="F85" s="591" t="s">
        <v>127</v>
      </c>
      <c r="G85" s="590">
        <v>1</v>
      </c>
    </row>
    <row r="86" spans="1:17" ht="13.5" thickBot="1" x14ac:dyDescent="0.25">
      <c r="A86" s="1357"/>
      <c r="B86" s="589">
        <v>2016</v>
      </c>
      <c r="C86" s="585">
        <f>C81+C76</f>
        <v>233</v>
      </c>
      <c r="D86" s="588">
        <f>D81+D76</f>
        <v>0</v>
      </c>
      <c r="E86" s="587">
        <f>E81+E76</f>
        <v>2</v>
      </c>
      <c r="F86" s="586" t="s">
        <v>127</v>
      </c>
      <c r="G86" s="585">
        <f>G81+G76</f>
        <v>1</v>
      </c>
    </row>
    <row r="87" spans="1:17" ht="18.75" customHeight="1" x14ac:dyDescent="0.2">
      <c r="B87" s="584"/>
      <c r="C87" s="583"/>
      <c r="D87" s="583"/>
      <c r="E87" s="583"/>
      <c r="F87" s="583"/>
      <c r="G87" s="583"/>
    </row>
    <row r="88" spans="1:17" x14ac:dyDescent="0.2">
      <c r="A88" s="583" t="s">
        <v>1191</v>
      </c>
      <c r="B88" s="584"/>
      <c r="C88" s="583"/>
      <c r="D88" s="583"/>
      <c r="E88" s="583"/>
      <c r="F88" s="583"/>
      <c r="G88" s="583"/>
    </row>
    <row r="89" spans="1:17" x14ac:dyDescent="0.2">
      <c r="A89" s="1" t="s">
        <v>1190</v>
      </c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 x14ac:dyDescent="0.2">
      <c r="A90" s="583"/>
    </row>
    <row r="91" spans="1:17" x14ac:dyDescent="0.2">
      <c r="A91" s="583"/>
    </row>
    <row r="92" spans="1:17" x14ac:dyDescent="0.2">
      <c r="A92" s="583"/>
    </row>
    <row r="93" spans="1:17" x14ac:dyDescent="0.2">
      <c r="A93" s="583"/>
    </row>
    <row r="94" spans="1:17" x14ac:dyDescent="0.2">
      <c r="A94" s="582"/>
    </row>
    <row r="95" spans="1:17" x14ac:dyDescent="0.2">
      <c r="A95" s="581"/>
    </row>
  </sheetData>
  <sheetProtection selectLockedCells="1"/>
  <mergeCells count="33">
    <mergeCell ref="C48:F48"/>
    <mergeCell ref="A48:A56"/>
    <mergeCell ref="C49:C56"/>
    <mergeCell ref="D50:D56"/>
    <mergeCell ref="A9:A13"/>
    <mergeCell ref="A39:A43"/>
    <mergeCell ref="A34:A38"/>
    <mergeCell ref="A29:A33"/>
    <mergeCell ref="A19:A23"/>
    <mergeCell ref="A24:A28"/>
    <mergeCell ref="A14:A18"/>
    <mergeCell ref="A82:A86"/>
    <mergeCell ref="A77:A81"/>
    <mergeCell ref="A62:A66"/>
    <mergeCell ref="A57:A61"/>
    <mergeCell ref="A67:A71"/>
    <mergeCell ref="A72:A76"/>
    <mergeCell ref="G48:G56"/>
    <mergeCell ref="A5:A8"/>
    <mergeCell ref="C6:C8"/>
    <mergeCell ref="B5:B8"/>
    <mergeCell ref="D49:F49"/>
    <mergeCell ref="A46:E46"/>
    <mergeCell ref="E50:E56"/>
    <mergeCell ref="F50:F56"/>
    <mergeCell ref="A47:G47"/>
    <mergeCell ref="B48:B56"/>
    <mergeCell ref="C5:F5"/>
    <mergeCell ref="D6:F6"/>
    <mergeCell ref="F7:F8"/>
    <mergeCell ref="G5:G8"/>
    <mergeCell ref="D7:D8"/>
    <mergeCell ref="E7:E8"/>
  </mergeCells>
  <printOptions horizontalCentered="1" verticalCentered="1"/>
  <pageMargins left="0.47244094488188981" right="0.78740157480314965" top="0.82677165354330717" bottom="0.70866141732283472" header="0.23622047244094491" footer="0.31496062992125984"/>
  <pageSetup paperSize="9" orientation="portrait" r:id="rId1"/>
  <headerFooter alignWithMargins="0"/>
  <rowBreaks count="1" manualBreakCount="1">
    <brk id="43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showGridLines="0" zoomScaleNormal="100" zoomScaleSheetLayoutView="100" workbookViewId="0">
      <pane ySplit="4" topLeftCell="A5" activePane="bottomLeft" state="frozen"/>
      <selection activeCell="B12" sqref="B12"/>
      <selection pane="bottomLeft" activeCell="E5" sqref="E5"/>
    </sheetView>
  </sheetViews>
  <sheetFormatPr defaultColWidth="8.85546875" defaultRowHeight="20.100000000000001" customHeight="1" x14ac:dyDescent="0.2"/>
  <cols>
    <col min="1" max="1" width="26.42578125" style="1" customWidth="1"/>
    <col min="2" max="5" width="17.85546875" style="1" customWidth="1"/>
    <col min="6" max="16384" width="8.85546875" style="1"/>
  </cols>
  <sheetData>
    <row r="1" spans="1:6" ht="20.100000000000001" customHeight="1" x14ac:dyDescent="0.2">
      <c r="A1" s="579" t="s">
        <v>1189</v>
      </c>
      <c r="B1" s="572"/>
      <c r="C1" s="572"/>
      <c r="D1" s="572"/>
      <c r="E1" s="578" t="s">
        <v>1188</v>
      </c>
    </row>
    <row r="2" spans="1:6" ht="20.100000000000001" customHeight="1" x14ac:dyDescent="0.2">
      <c r="B2" s="96"/>
      <c r="C2" s="96"/>
      <c r="D2" s="96"/>
      <c r="E2" s="577"/>
      <c r="F2" s="572"/>
    </row>
    <row r="3" spans="1:6" ht="20.100000000000001" customHeight="1" x14ac:dyDescent="0.2">
      <c r="A3" s="1361" t="s">
        <v>1187</v>
      </c>
      <c r="B3" s="1363" t="s">
        <v>1186</v>
      </c>
      <c r="C3" s="1363"/>
      <c r="D3" s="1363"/>
      <c r="E3" s="1361" t="s">
        <v>23</v>
      </c>
      <c r="F3" s="572"/>
    </row>
    <row r="4" spans="1:6" ht="35.25" customHeight="1" x14ac:dyDescent="0.2">
      <c r="A4" s="1362"/>
      <c r="B4" s="576" t="s">
        <v>68</v>
      </c>
      <c r="C4" s="576" t="s">
        <v>1185</v>
      </c>
      <c r="D4" s="576" t="s">
        <v>1184</v>
      </c>
      <c r="E4" s="1361"/>
      <c r="F4" s="572"/>
    </row>
    <row r="5" spans="1:6" ht="20.100000000000001" customHeight="1" x14ac:dyDescent="0.2">
      <c r="A5" s="575" t="s">
        <v>1183</v>
      </c>
      <c r="B5" s="574">
        <v>1</v>
      </c>
      <c r="C5" s="574">
        <v>0</v>
      </c>
      <c r="D5" s="574">
        <v>1</v>
      </c>
      <c r="E5" s="573">
        <f>SUM(B5:D5)</f>
        <v>2</v>
      </c>
      <c r="F5" s="572"/>
    </row>
    <row r="6" spans="1:6" ht="20.100000000000001" customHeight="1" x14ac:dyDescent="0.2">
      <c r="A6" s="575" t="s">
        <v>1182</v>
      </c>
      <c r="B6" s="574">
        <v>0</v>
      </c>
      <c r="C6" s="574">
        <v>0</v>
      </c>
      <c r="D6" s="574">
        <v>0</v>
      </c>
      <c r="E6" s="573">
        <f>SUM(B6:D6)</f>
        <v>0</v>
      </c>
      <c r="F6" s="572"/>
    </row>
    <row r="7" spans="1:6" ht="20.100000000000001" customHeight="1" x14ac:dyDescent="0.2">
      <c r="A7" s="572"/>
      <c r="B7" s="572"/>
      <c r="C7" s="572"/>
      <c r="D7" s="572"/>
      <c r="E7" s="572"/>
      <c r="F7" s="572"/>
    </row>
    <row r="8" spans="1:6" ht="20.100000000000001" customHeight="1" x14ac:dyDescent="0.2">
      <c r="A8" s="572" t="s">
        <v>1181</v>
      </c>
      <c r="B8" s="572"/>
      <c r="C8" s="572"/>
      <c r="D8" s="572"/>
      <c r="E8" s="572"/>
      <c r="F8" s="572"/>
    </row>
    <row r="9" spans="1:6" ht="20.100000000000001" customHeight="1" x14ac:dyDescent="0.2">
      <c r="A9" s="572"/>
      <c r="B9" s="572"/>
      <c r="C9" s="572"/>
      <c r="D9" s="572"/>
      <c r="E9" s="572"/>
      <c r="F9" s="572"/>
    </row>
    <row r="10" spans="1:6" ht="20.100000000000001" customHeight="1" x14ac:dyDescent="0.2">
      <c r="A10" s="572"/>
      <c r="B10" s="572"/>
      <c r="C10" s="572"/>
      <c r="D10" s="572"/>
      <c r="E10" s="572"/>
      <c r="F10" s="572"/>
    </row>
    <row r="11" spans="1:6" ht="20.100000000000001" customHeight="1" x14ac:dyDescent="0.2">
      <c r="A11" s="572"/>
      <c r="B11" s="572"/>
      <c r="C11" s="572"/>
      <c r="D11" s="572"/>
      <c r="E11" s="572"/>
      <c r="F11" s="572"/>
    </row>
    <row r="12" spans="1:6" ht="20.100000000000001" customHeight="1" x14ac:dyDescent="0.2">
      <c r="A12" s="572"/>
      <c r="B12" s="572"/>
      <c r="C12" s="572"/>
      <c r="D12" s="572"/>
      <c r="E12" s="572"/>
      <c r="F12" s="572"/>
    </row>
    <row r="13" spans="1:6" ht="20.100000000000001" customHeight="1" x14ac:dyDescent="0.2">
      <c r="A13" s="572"/>
      <c r="B13" s="572"/>
      <c r="C13" s="572"/>
      <c r="D13" s="572"/>
      <c r="E13" s="572"/>
      <c r="F13" s="572"/>
    </row>
    <row r="14" spans="1:6" ht="20.100000000000001" customHeight="1" x14ac:dyDescent="0.2">
      <c r="A14" s="572"/>
      <c r="B14" s="572"/>
      <c r="C14" s="572"/>
      <c r="D14" s="572"/>
      <c r="E14" s="572"/>
      <c r="F14" s="572"/>
    </row>
    <row r="15" spans="1:6" ht="20.100000000000001" customHeight="1" x14ac:dyDescent="0.2">
      <c r="A15" s="572"/>
      <c r="B15" s="572"/>
      <c r="C15" s="572"/>
      <c r="D15" s="572"/>
      <c r="E15" s="572"/>
      <c r="F15" s="572"/>
    </row>
  </sheetData>
  <sheetProtection selectLockedCells="1"/>
  <mergeCells count="3">
    <mergeCell ref="A3:A4"/>
    <mergeCell ref="B3:D3"/>
    <mergeCell ref="E3:E4"/>
  </mergeCells>
  <printOptions horizontalCentered="1" verticalCentered="1"/>
  <pageMargins left="0.78740157480314965" right="0.78740157480314965" top="0.51181102362204722" bottom="0.51181102362204722" header="0.51181102362204722" footer="0.51181102362204722"/>
  <pageSetup paperSize="9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"/>
  <sheetViews>
    <sheetView showGridLines="0" topLeftCell="B1" zoomScale="98" zoomScaleNormal="100" zoomScaleSheetLayoutView="100" workbookViewId="0">
      <selection activeCell="K14" sqref="K14"/>
    </sheetView>
  </sheetViews>
  <sheetFormatPr defaultColWidth="13" defaultRowHeight="20.100000000000001" customHeight="1" x14ac:dyDescent="0.2"/>
  <cols>
    <col min="1" max="1" width="14.7109375" style="557" customWidth="1"/>
    <col min="2" max="2" width="13" style="557" customWidth="1"/>
    <col min="3" max="14" width="11.7109375" style="557" customWidth="1"/>
    <col min="15" max="15" width="12.28515625" style="557" customWidth="1"/>
    <col min="16" max="16384" width="13" style="557"/>
  </cols>
  <sheetData>
    <row r="1" spans="1:16" ht="20.100000000000001" customHeight="1" x14ac:dyDescent="0.2">
      <c r="A1" s="570" t="s">
        <v>1180</v>
      </c>
      <c r="B1" s="569"/>
      <c r="C1" s="569"/>
      <c r="D1" s="569"/>
      <c r="E1" s="569"/>
      <c r="F1" s="569"/>
      <c r="G1" s="569"/>
      <c r="H1" s="569"/>
      <c r="I1" s="569"/>
      <c r="J1" s="569"/>
      <c r="K1" s="569"/>
      <c r="L1" s="569"/>
      <c r="M1" s="569"/>
      <c r="O1" s="571" t="s">
        <v>1179</v>
      </c>
    </row>
    <row r="2" spans="1:16" ht="20.100000000000001" customHeight="1" x14ac:dyDescent="0.2">
      <c r="A2" s="570"/>
      <c r="B2" s="569"/>
      <c r="C2" s="569"/>
      <c r="D2" s="569"/>
      <c r="E2" s="569"/>
      <c r="F2" s="569"/>
      <c r="G2" s="569"/>
      <c r="H2" s="569"/>
      <c r="I2" s="569"/>
      <c r="J2" s="569"/>
      <c r="K2" s="569"/>
      <c r="L2" s="569"/>
      <c r="M2" s="569"/>
      <c r="N2" s="569"/>
      <c r="O2" s="568"/>
    </row>
    <row r="3" spans="1:16" ht="58.5" customHeight="1" x14ac:dyDescent="0.2">
      <c r="A3" s="1365" t="s">
        <v>1178</v>
      </c>
      <c r="B3" s="1365"/>
      <c r="C3" s="566" t="s">
        <v>1143</v>
      </c>
      <c r="D3" s="567" t="s">
        <v>1142</v>
      </c>
      <c r="E3" s="566" t="s">
        <v>13</v>
      </c>
      <c r="F3" s="566" t="s">
        <v>12</v>
      </c>
      <c r="G3" s="566" t="s">
        <v>39</v>
      </c>
      <c r="H3" s="567" t="s">
        <v>10</v>
      </c>
      <c r="I3" s="567" t="s">
        <v>1177</v>
      </c>
      <c r="J3" s="567" t="s">
        <v>8</v>
      </c>
      <c r="K3" s="566" t="s">
        <v>1140</v>
      </c>
      <c r="L3" s="567" t="s">
        <v>24</v>
      </c>
      <c r="M3" s="566" t="s">
        <v>1161</v>
      </c>
      <c r="N3" s="566" t="s">
        <v>1138</v>
      </c>
      <c r="O3" s="566" t="s">
        <v>23</v>
      </c>
    </row>
    <row r="4" spans="1:16" ht="20.100000000000001" customHeight="1" x14ac:dyDescent="0.2">
      <c r="A4" s="1366" t="s">
        <v>1176</v>
      </c>
      <c r="B4" s="564" t="s">
        <v>1173</v>
      </c>
      <c r="C4" s="516"/>
      <c r="D4" s="516">
        <v>1</v>
      </c>
      <c r="E4" s="516"/>
      <c r="F4" s="516">
        <v>1</v>
      </c>
      <c r="G4" s="516"/>
      <c r="H4" s="516">
        <v>17</v>
      </c>
      <c r="I4" s="516">
        <v>9</v>
      </c>
      <c r="J4" s="516">
        <v>1</v>
      </c>
      <c r="K4" s="516">
        <v>3</v>
      </c>
      <c r="L4" s="516">
        <v>8</v>
      </c>
      <c r="M4" s="516">
        <v>7</v>
      </c>
      <c r="N4" s="516"/>
      <c r="O4" s="563">
        <f t="shared" ref="O4:O9" si="0">SUM(C4:N4)</f>
        <v>47</v>
      </c>
    </row>
    <row r="5" spans="1:16" ht="20.100000000000001" customHeight="1" x14ac:dyDescent="0.2">
      <c r="A5" s="1366"/>
      <c r="B5" s="564" t="s">
        <v>1172</v>
      </c>
      <c r="C5" s="565"/>
      <c r="D5" s="565">
        <v>50</v>
      </c>
      <c r="E5" s="565"/>
      <c r="F5" s="565">
        <v>2500</v>
      </c>
      <c r="G5" s="565"/>
      <c r="H5" s="565">
        <v>16673.71</v>
      </c>
      <c r="I5" s="565">
        <v>7042.49</v>
      </c>
      <c r="J5" s="565">
        <v>50</v>
      </c>
      <c r="K5" s="565">
        <v>4045.23</v>
      </c>
      <c r="L5" s="565">
        <v>5891.39</v>
      </c>
      <c r="M5" s="565">
        <v>8450</v>
      </c>
      <c r="N5" s="565"/>
      <c r="O5" s="560">
        <f t="shared" si="0"/>
        <v>44702.82</v>
      </c>
    </row>
    <row r="6" spans="1:16" ht="20.100000000000001" customHeight="1" x14ac:dyDescent="0.2">
      <c r="A6" s="1366" t="s">
        <v>1175</v>
      </c>
      <c r="B6" s="564" t="s">
        <v>1173</v>
      </c>
      <c r="C6" s="516"/>
      <c r="D6" s="516"/>
      <c r="E6" s="516"/>
      <c r="F6" s="516"/>
      <c r="G6" s="516"/>
      <c r="H6" s="516"/>
      <c r="I6" s="516">
        <v>3</v>
      </c>
      <c r="J6" s="516"/>
      <c r="K6" s="516"/>
      <c r="L6" s="516"/>
      <c r="M6" s="516">
        <v>14</v>
      </c>
      <c r="N6" s="516"/>
      <c r="O6" s="563">
        <f t="shared" si="0"/>
        <v>17</v>
      </c>
    </row>
    <row r="7" spans="1:16" ht="20.100000000000001" customHeight="1" x14ac:dyDescent="0.2">
      <c r="A7" s="1366"/>
      <c r="B7" s="564" t="s">
        <v>1172</v>
      </c>
      <c r="C7" s="516"/>
      <c r="D7" s="516"/>
      <c r="E7" s="516"/>
      <c r="F7" s="516"/>
      <c r="G7" s="516"/>
      <c r="H7" s="516"/>
      <c r="I7" s="516">
        <v>1246</v>
      </c>
      <c r="J7" s="516"/>
      <c r="K7" s="516"/>
      <c r="L7" s="516"/>
      <c r="M7" s="516">
        <v>2400</v>
      </c>
      <c r="N7" s="516"/>
      <c r="O7" s="563">
        <f t="shared" si="0"/>
        <v>3646</v>
      </c>
    </row>
    <row r="8" spans="1:16" ht="20.100000000000001" customHeight="1" x14ac:dyDescent="0.2">
      <c r="A8" s="1366" t="s">
        <v>1174</v>
      </c>
      <c r="B8" s="564" t="s">
        <v>1173</v>
      </c>
      <c r="C8" s="516"/>
      <c r="D8" s="516"/>
      <c r="E8" s="516">
        <v>8</v>
      </c>
      <c r="F8" s="516">
        <v>1</v>
      </c>
      <c r="G8" s="516"/>
      <c r="H8" s="516">
        <v>18</v>
      </c>
      <c r="I8" s="516">
        <v>7</v>
      </c>
      <c r="J8" s="516"/>
      <c r="K8" s="516">
        <v>5</v>
      </c>
      <c r="L8" s="516">
        <v>7</v>
      </c>
      <c r="M8" s="516">
        <v>4</v>
      </c>
      <c r="N8" s="516"/>
      <c r="O8" s="563">
        <f t="shared" si="0"/>
        <v>50</v>
      </c>
    </row>
    <row r="9" spans="1:16" ht="20.100000000000001" customHeight="1" x14ac:dyDescent="0.2">
      <c r="A9" s="1366"/>
      <c r="B9" s="564" t="s">
        <v>1172</v>
      </c>
      <c r="C9" s="516"/>
      <c r="D9" s="516"/>
      <c r="E9" s="516">
        <v>242</v>
      </c>
      <c r="F9" s="516">
        <v>30</v>
      </c>
      <c r="G9" s="516"/>
      <c r="H9" s="516">
        <v>361</v>
      </c>
      <c r="I9" s="516">
        <v>148</v>
      </c>
      <c r="J9" s="516"/>
      <c r="K9" s="516">
        <v>130</v>
      </c>
      <c r="L9" s="516">
        <v>156</v>
      </c>
      <c r="M9" s="516">
        <v>116</v>
      </c>
      <c r="N9" s="516"/>
      <c r="O9" s="563">
        <f t="shared" si="0"/>
        <v>1183</v>
      </c>
    </row>
    <row r="10" spans="1:16" ht="20.100000000000001" customHeight="1" x14ac:dyDescent="0.2">
      <c r="A10" s="1367" t="s">
        <v>23</v>
      </c>
      <c r="B10" s="561" t="s">
        <v>1173</v>
      </c>
      <c r="C10" s="563">
        <f t="shared" ref="C10:O10" si="1">C4+C6+C8</f>
        <v>0</v>
      </c>
      <c r="D10" s="563">
        <f t="shared" si="1"/>
        <v>1</v>
      </c>
      <c r="E10" s="563">
        <f t="shared" si="1"/>
        <v>8</v>
      </c>
      <c r="F10" s="563">
        <f t="shared" si="1"/>
        <v>2</v>
      </c>
      <c r="G10" s="563">
        <f t="shared" si="1"/>
        <v>0</v>
      </c>
      <c r="H10" s="563">
        <f t="shared" si="1"/>
        <v>35</v>
      </c>
      <c r="I10" s="563">
        <f t="shared" si="1"/>
        <v>19</v>
      </c>
      <c r="J10" s="563">
        <f t="shared" si="1"/>
        <v>1</v>
      </c>
      <c r="K10" s="563">
        <f t="shared" si="1"/>
        <v>8</v>
      </c>
      <c r="L10" s="563">
        <f t="shared" si="1"/>
        <v>15</v>
      </c>
      <c r="M10" s="563">
        <f t="shared" si="1"/>
        <v>25</v>
      </c>
      <c r="N10" s="563">
        <f t="shared" si="1"/>
        <v>0</v>
      </c>
      <c r="O10" s="563">
        <f t="shared" si="1"/>
        <v>114</v>
      </c>
      <c r="P10" s="562"/>
    </row>
    <row r="11" spans="1:16" ht="20.100000000000001" customHeight="1" x14ac:dyDescent="0.2">
      <c r="A11" s="1367"/>
      <c r="B11" s="561" t="s">
        <v>1172</v>
      </c>
      <c r="C11" s="560">
        <f t="shared" ref="C11:O11" si="2">C5+C7+C9</f>
        <v>0</v>
      </c>
      <c r="D11" s="560">
        <f t="shared" si="2"/>
        <v>50</v>
      </c>
      <c r="E11" s="560">
        <f t="shared" si="2"/>
        <v>242</v>
      </c>
      <c r="F11" s="560">
        <f t="shared" si="2"/>
        <v>2530</v>
      </c>
      <c r="G11" s="560">
        <f t="shared" si="2"/>
        <v>0</v>
      </c>
      <c r="H11" s="560">
        <f t="shared" si="2"/>
        <v>17034.71</v>
      </c>
      <c r="I11" s="560">
        <f t="shared" si="2"/>
        <v>8436.49</v>
      </c>
      <c r="J11" s="560">
        <f t="shared" si="2"/>
        <v>50</v>
      </c>
      <c r="K11" s="560">
        <f t="shared" si="2"/>
        <v>4175.2299999999996</v>
      </c>
      <c r="L11" s="560">
        <f t="shared" si="2"/>
        <v>6047.39</v>
      </c>
      <c r="M11" s="560">
        <f t="shared" si="2"/>
        <v>10966</v>
      </c>
      <c r="N11" s="560">
        <f t="shared" si="2"/>
        <v>0</v>
      </c>
      <c r="O11" s="560">
        <f t="shared" si="2"/>
        <v>49531.82</v>
      </c>
      <c r="P11" s="559"/>
    </row>
    <row r="13" spans="1:16" ht="20.100000000000001" customHeight="1" x14ac:dyDescent="0.2">
      <c r="A13" s="1364" t="s">
        <v>1171</v>
      </c>
      <c r="B13" s="1364"/>
      <c r="C13" s="1364"/>
      <c r="D13" s="1364"/>
      <c r="E13" s="1364"/>
      <c r="F13" s="1364"/>
      <c r="G13" s="1364"/>
      <c r="H13" s="1364"/>
      <c r="I13" s="1364"/>
      <c r="J13" s="1364"/>
      <c r="K13" s="1364"/>
      <c r="L13" s="1364"/>
      <c r="M13" s="1364"/>
      <c r="N13" s="1364"/>
      <c r="O13" s="1364"/>
    </row>
    <row r="14" spans="1:16" ht="20.100000000000001" customHeight="1" x14ac:dyDescent="0.2">
      <c r="A14" s="558"/>
    </row>
  </sheetData>
  <sheetProtection selectLockedCells="1"/>
  <mergeCells count="6">
    <mergeCell ref="A13:O13"/>
    <mergeCell ref="A3:B3"/>
    <mergeCell ref="A4:A5"/>
    <mergeCell ref="A6:A7"/>
    <mergeCell ref="A8:A9"/>
    <mergeCell ref="A10:A11"/>
  </mergeCells>
  <conditionalFormatting sqref="C4:N9">
    <cfRule type="cellIs" dxfId="41" priority="1" stopIfTrue="1" operator="equal">
      <formula>0</formula>
    </cfRule>
  </conditionalFormatting>
  <printOptions horizontalCentered="1" verticalCentered="1"/>
  <pageMargins left="0.78740157480314965" right="0.59055118110236227" top="0.98425196850393704" bottom="0.98425196850393704" header="0.51181102362204722" footer="0.51181102362204722"/>
  <pageSetup paperSize="9" scale="74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zoomScaleNormal="100" zoomScaleSheetLayoutView="100" workbookViewId="0">
      <pane ySplit="4" topLeftCell="A11" activePane="bottomLeft" state="frozen"/>
      <selection activeCell="B16" sqref="B16"/>
      <selection pane="bottomLeft" activeCell="N22" sqref="N22"/>
    </sheetView>
  </sheetViews>
  <sheetFormatPr defaultColWidth="9.140625" defaultRowHeight="20.100000000000001" customHeight="1" x14ac:dyDescent="0.2"/>
  <cols>
    <col min="1" max="1" width="20.85546875" style="544" customWidth="1"/>
    <col min="2" max="2" width="6.5703125" style="544" customWidth="1"/>
    <col min="3" max="3" width="10.140625" style="544" customWidth="1"/>
    <col min="4" max="4" width="6.85546875" style="544" bestFit="1" customWidth="1"/>
    <col min="5" max="5" width="9.7109375" style="544" customWidth="1"/>
    <col min="6" max="6" width="5.42578125" style="544" bestFit="1" customWidth="1"/>
    <col min="7" max="7" width="9.85546875" style="544" customWidth="1"/>
    <col min="8" max="8" width="12.7109375" style="544" customWidth="1"/>
    <col min="9" max="9" width="10.7109375" style="544" customWidth="1"/>
    <col min="10" max="10" width="9" style="544" customWidth="1"/>
    <col min="11" max="11" width="9.85546875" style="544" customWidth="1"/>
    <col min="12" max="12" width="5.5703125" style="544" customWidth="1"/>
    <col min="13" max="13" width="10.5703125" style="544" customWidth="1"/>
    <col min="14" max="14" width="9.28515625" style="544" customWidth="1"/>
    <col min="15" max="16384" width="9.140625" style="544"/>
  </cols>
  <sheetData>
    <row r="1" spans="1:14" s="554" customFormat="1" ht="20.100000000000001" customHeight="1" x14ac:dyDescent="0.2">
      <c r="A1" s="551" t="s">
        <v>1170</v>
      </c>
      <c r="B1" s="556"/>
      <c r="C1" s="556"/>
      <c r="D1" s="556"/>
      <c r="E1" s="556"/>
      <c r="F1" s="556"/>
      <c r="G1" s="556"/>
      <c r="H1" s="556"/>
      <c r="I1" s="556"/>
      <c r="J1" s="556"/>
      <c r="K1" s="556"/>
      <c r="L1" s="556"/>
      <c r="N1" s="555" t="s">
        <v>1169</v>
      </c>
    </row>
    <row r="2" spans="1:14" s="554" customFormat="1" ht="20.100000000000001" customHeight="1" x14ac:dyDescent="0.2">
      <c r="A2" s="551"/>
      <c r="B2" s="556"/>
      <c r="C2" s="556"/>
      <c r="D2" s="556"/>
      <c r="E2" s="556"/>
      <c r="F2" s="556"/>
      <c r="G2" s="556"/>
      <c r="H2" s="556"/>
      <c r="I2" s="556"/>
      <c r="J2" s="556"/>
      <c r="K2" s="556"/>
      <c r="L2" s="556"/>
      <c r="N2" s="555"/>
    </row>
    <row r="3" spans="1:14" ht="20.100000000000001" customHeight="1" x14ac:dyDescent="0.2">
      <c r="A3" s="551" t="s">
        <v>1168</v>
      </c>
      <c r="B3" s="553"/>
      <c r="C3" s="553"/>
      <c r="D3" s="553"/>
      <c r="E3" s="553"/>
      <c r="F3" s="553"/>
      <c r="G3" s="553"/>
      <c r="H3" s="553"/>
      <c r="I3" s="553"/>
      <c r="J3" s="553"/>
      <c r="K3" s="553"/>
      <c r="L3" s="553"/>
      <c r="M3" s="553"/>
      <c r="N3" s="552"/>
    </row>
    <row r="4" spans="1:14" ht="52.9" customHeight="1" x14ac:dyDescent="0.2">
      <c r="A4" s="549" t="s">
        <v>1166</v>
      </c>
      <c r="B4" s="549" t="s">
        <v>1143</v>
      </c>
      <c r="C4" s="550" t="s">
        <v>1165</v>
      </c>
      <c r="D4" s="549" t="s">
        <v>13</v>
      </c>
      <c r="E4" s="549" t="s">
        <v>12</v>
      </c>
      <c r="F4" s="549" t="s">
        <v>39</v>
      </c>
      <c r="G4" s="550" t="s">
        <v>1164</v>
      </c>
      <c r="H4" s="550" t="s">
        <v>1163</v>
      </c>
      <c r="I4" s="550" t="s">
        <v>1162</v>
      </c>
      <c r="J4" s="549" t="s">
        <v>1140</v>
      </c>
      <c r="K4" s="550" t="s">
        <v>24</v>
      </c>
      <c r="L4" s="549" t="s">
        <v>1161</v>
      </c>
      <c r="M4" s="549" t="s">
        <v>1138</v>
      </c>
      <c r="N4" s="549" t="s">
        <v>23</v>
      </c>
    </row>
    <row r="5" spans="1:14" ht="20.100000000000001" customHeight="1" x14ac:dyDescent="0.2">
      <c r="A5" s="548" t="s">
        <v>1160</v>
      </c>
      <c r="B5" s="525"/>
      <c r="C5" s="525"/>
      <c r="D5" s="525">
        <v>15</v>
      </c>
      <c r="E5" s="525"/>
      <c r="F5" s="525"/>
      <c r="G5" s="525">
        <v>84</v>
      </c>
      <c r="H5" s="525">
        <v>17</v>
      </c>
      <c r="I5" s="525">
        <v>5</v>
      </c>
      <c r="J5" s="525">
        <v>2</v>
      </c>
      <c r="K5" s="525">
        <v>11</v>
      </c>
      <c r="L5" s="525">
        <v>17</v>
      </c>
      <c r="M5" s="525">
        <v>2</v>
      </c>
      <c r="N5" s="545">
        <f t="shared" ref="N5:N10" si="0">SUM(B5:M5)</f>
        <v>153</v>
      </c>
    </row>
    <row r="6" spans="1:14" ht="20.100000000000001" customHeight="1" x14ac:dyDescent="0.2">
      <c r="A6" s="548" t="s">
        <v>1159</v>
      </c>
      <c r="B6" s="530">
        <v>16</v>
      </c>
      <c r="C6" s="530">
        <v>44</v>
      </c>
      <c r="D6" s="530">
        <v>4</v>
      </c>
      <c r="E6" s="530"/>
      <c r="F6" s="530"/>
      <c r="G6" s="530">
        <v>65</v>
      </c>
      <c r="H6" s="530">
        <v>89</v>
      </c>
      <c r="I6" s="530">
        <v>8</v>
      </c>
      <c r="J6" s="530">
        <v>12</v>
      </c>
      <c r="K6" s="530">
        <v>9</v>
      </c>
      <c r="L6" s="530">
        <v>73</v>
      </c>
      <c r="M6" s="530">
        <v>5</v>
      </c>
      <c r="N6" s="545">
        <f t="shared" si="0"/>
        <v>325</v>
      </c>
    </row>
    <row r="7" spans="1:14" ht="20.100000000000001" customHeight="1" x14ac:dyDescent="0.2">
      <c r="A7" s="548" t="s">
        <v>1158</v>
      </c>
      <c r="B7" s="528"/>
      <c r="C7" s="528"/>
      <c r="D7" s="528"/>
      <c r="E7" s="528"/>
      <c r="F7" s="528"/>
      <c r="G7" s="528"/>
      <c r="H7" s="528"/>
      <c r="I7" s="528"/>
      <c r="J7" s="528"/>
      <c r="K7" s="528"/>
      <c r="L7" s="528"/>
      <c r="M7" s="528"/>
      <c r="N7" s="545">
        <f t="shared" si="0"/>
        <v>0</v>
      </c>
    </row>
    <row r="8" spans="1:14" ht="20.100000000000001" customHeight="1" x14ac:dyDescent="0.2">
      <c r="A8" s="548" t="s">
        <v>1157</v>
      </c>
      <c r="B8" s="527">
        <v>54</v>
      </c>
      <c r="C8" s="527">
        <v>4</v>
      </c>
      <c r="D8" s="527"/>
      <c r="E8" s="527"/>
      <c r="F8" s="527"/>
      <c r="G8" s="527">
        <v>72</v>
      </c>
      <c r="H8" s="527">
        <v>19</v>
      </c>
      <c r="I8" s="527"/>
      <c r="J8" s="527">
        <v>16</v>
      </c>
      <c r="K8" s="527"/>
      <c r="L8" s="527">
        <v>137</v>
      </c>
      <c r="M8" s="527"/>
      <c r="N8" s="545">
        <f t="shared" si="0"/>
        <v>302</v>
      </c>
    </row>
    <row r="9" spans="1:14" ht="20.100000000000001" customHeight="1" x14ac:dyDescent="0.2">
      <c r="A9" s="548" t="s">
        <v>1156</v>
      </c>
      <c r="B9" s="525"/>
      <c r="C9" s="525"/>
      <c r="D9" s="525">
        <v>10</v>
      </c>
      <c r="E9" s="525">
        <v>30</v>
      </c>
      <c r="F9" s="525"/>
      <c r="G9" s="525">
        <v>38</v>
      </c>
      <c r="H9" s="525">
        <v>18</v>
      </c>
      <c r="I9" s="525">
        <v>4</v>
      </c>
      <c r="J9" s="525">
        <v>23</v>
      </c>
      <c r="K9" s="525">
        <v>39</v>
      </c>
      <c r="L9" s="525">
        <v>58</v>
      </c>
      <c r="M9" s="525">
        <v>2</v>
      </c>
      <c r="N9" s="545">
        <f t="shared" si="0"/>
        <v>222</v>
      </c>
    </row>
    <row r="10" spans="1:14" ht="20.100000000000001" customHeight="1" x14ac:dyDescent="0.2">
      <c r="A10" s="548" t="s">
        <v>1155</v>
      </c>
      <c r="B10" s="547">
        <v>8</v>
      </c>
      <c r="C10" s="547">
        <v>11</v>
      </c>
      <c r="D10" s="547">
        <v>6</v>
      </c>
      <c r="E10" s="547">
        <v>7</v>
      </c>
      <c r="F10" s="547"/>
      <c r="G10" s="547">
        <v>28</v>
      </c>
      <c r="H10" s="547">
        <v>5</v>
      </c>
      <c r="I10" s="547"/>
      <c r="J10" s="547">
        <v>7</v>
      </c>
      <c r="K10" s="547">
        <v>16</v>
      </c>
      <c r="L10" s="547">
        <v>10</v>
      </c>
      <c r="M10" s="547">
        <v>6</v>
      </c>
      <c r="N10" s="545">
        <f t="shared" si="0"/>
        <v>104</v>
      </c>
    </row>
    <row r="11" spans="1:14" ht="20.100000000000001" customHeight="1" x14ac:dyDescent="0.2">
      <c r="A11" s="546" t="s">
        <v>23</v>
      </c>
      <c r="B11" s="545">
        <f>SUM(B5:B10)</f>
        <v>78</v>
      </c>
      <c r="C11" s="545">
        <f>SUM(C5:C10)</f>
        <v>59</v>
      </c>
      <c r="D11" s="545">
        <f>SUM(D5:D10)</f>
        <v>35</v>
      </c>
      <c r="E11" s="545">
        <f>SUM(E5:E10)</f>
        <v>37</v>
      </c>
      <c r="F11" s="545">
        <v>0</v>
      </c>
      <c r="G11" s="545">
        <f t="shared" ref="G11:N11" si="1">SUM(G5:G10)</f>
        <v>287</v>
      </c>
      <c r="H11" s="545">
        <f t="shared" si="1"/>
        <v>148</v>
      </c>
      <c r="I11" s="545">
        <f t="shared" si="1"/>
        <v>17</v>
      </c>
      <c r="J11" s="545">
        <f t="shared" si="1"/>
        <v>60</v>
      </c>
      <c r="K11" s="545">
        <f t="shared" si="1"/>
        <v>75</v>
      </c>
      <c r="L11" s="545">
        <f t="shared" si="1"/>
        <v>295</v>
      </c>
      <c r="M11" s="545">
        <f t="shared" si="1"/>
        <v>15</v>
      </c>
      <c r="N11" s="545">
        <f t="shared" si="1"/>
        <v>1106</v>
      </c>
    </row>
    <row r="13" spans="1:14" ht="20.100000000000001" customHeight="1" x14ac:dyDescent="0.2">
      <c r="A13" s="551" t="s">
        <v>1167</v>
      </c>
    </row>
    <row r="14" spans="1:14" ht="53.25" customHeight="1" x14ac:dyDescent="0.2">
      <c r="A14" s="549" t="s">
        <v>1166</v>
      </c>
      <c r="B14" s="549" t="s">
        <v>1143</v>
      </c>
      <c r="C14" s="550" t="s">
        <v>1165</v>
      </c>
      <c r="D14" s="549" t="s">
        <v>13</v>
      </c>
      <c r="E14" s="549" t="s">
        <v>12</v>
      </c>
      <c r="F14" s="549" t="s">
        <v>39</v>
      </c>
      <c r="G14" s="550" t="s">
        <v>1164</v>
      </c>
      <c r="H14" s="550" t="s">
        <v>1163</v>
      </c>
      <c r="I14" s="550" t="s">
        <v>1162</v>
      </c>
      <c r="J14" s="549" t="s">
        <v>1140</v>
      </c>
      <c r="K14" s="550" t="s">
        <v>24</v>
      </c>
      <c r="L14" s="549" t="s">
        <v>1161</v>
      </c>
      <c r="M14" s="549" t="s">
        <v>1138</v>
      </c>
      <c r="N14" s="549" t="s">
        <v>23</v>
      </c>
    </row>
    <row r="15" spans="1:14" ht="20.100000000000001" customHeight="1" x14ac:dyDescent="0.2">
      <c r="A15" s="548" t="s">
        <v>1160</v>
      </c>
      <c r="B15" s="525"/>
      <c r="C15" s="525"/>
      <c r="D15" s="525">
        <v>28</v>
      </c>
      <c r="E15" s="525">
        <v>2</v>
      </c>
      <c r="F15" s="525"/>
      <c r="G15" s="525">
        <v>164</v>
      </c>
      <c r="H15" s="525">
        <v>38</v>
      </c>
      <c r="I15" s="525">
        <v>8</v>
      </c>
      <c r="J15" s="525">
        <v>2</v>
      </c>
      <c r="K15" s="525">
        <v>21</v>
      </c>
      <c r="L15" s="525">
        <v>32</v>
      </c>
      <c r="M15" s="525">
        <v>3</v>
      </c>
      <c r="N15" s="545">
        <f>SUM(B15:M15)</f>
        <v>298</v>
      </c>
    </row>
    <row r="16" spans="1:14" ht="20.100000000000001" customHeight="1" x14ac:dyDescent="0.2">
      <c r="A16" s="548" t="s">
        <v>1159</v>
      </c>
      <c r="B16" s="530">
        <v>17</v>
      </c>
      <c r="C16" s="530">
        <v>44</v>
      </c>
      <c r="D16" s="530">
        <v>4</v>
      </c>
      <c r="E16" s="530"/>
      <c r="F16" s="530"/>
      <c r="G16" s="530">
        <v>65</v>
      </c>
      <c r="H16" s="530">
        <v>89</v>
      </c>
      <c r="I16" s="530">
        <v>8</v>
      </c>
      <c r="J16" s="530">
        <v>12</v>
      </c>
      <c r="K16" s="530">
        <v>11</v>
      </c>
      <c r="L16" s="530">
        <v>75</v>
      </c>
      <c r="M16" s="530">
        <v>5</v>
      </c>
      <c r="N16" s="545">
        <f>SUM(B16:M16)</f>
        <v>330</v>
      </c>
    </row>
    <row r="17" spans="1:14" ht="20.100000000000001" customHeight="1" x14ac:dyDescent="0.2">
      <c r="A17" s="548" t="s">
        <v>1158</v>
      </c>
      <c r="B17" s="528"/>
      <c r="C17" s="528"/>
      <c r="D17" s="528"/>
      <c r="E17" s="528"/>
      <c r="F17" s="528"/>
      <c r="G17" s="528"/>
      <c r="H17" s="528"/>
      <c r="I17" s="528"/>
      <c r="J17" s="528"/>
      <c r="K17" s="528"/>
      <c r="L17" s="528"/>
      <c r="M17" s="528"/>
      <c r="N17" s="545"/>
    </row>
    <row r="18" spans="1:14" ht="20.100000000000001" customHeight="1" x14ac:dyDescent="0.2">
      <c r="A18" s="548" t="s">
        <v>1157</v>
      </c>
      <c r="B18" s="527">
        <v>59</v>
      </c>
      <c r="C18" s="527">
        <v>8</v>
      </c>
      <c r="D18" s="527"/>
      <c r="E18" s="527"/>
      <c r="F18" s="527"/>
      <c r="G18" s="527">
        <v>72</v>
      </c>
      <c r="H18" s="527">
        <v>18</v>
      </c>
      <c r="I18" s="527"/>
      <c r="J18" s="527">
        <v>14</v>
      </c>
      <c r="K18" s="527"/>
      <c r="L18" s="527">
        <v>125</v>
      </c>
      <c r="M18" s="527"/>
      <c r="N18" s="545">
        <f>SUM(B18:M18)</f>
        <v>296</v>
      </c>
    </row>
    <row r="19" spans="1:14" ht="20.100000000000001" customHeight="1" x14ac:dyDescent="0.2">
      <c r="A19" s="548" t="s">
        <v>1156</v>
      </c>
      <c r="B19" s="525"/>
      <c r="C19" s="525"/>
      <c r="D19" s="525">
        <v>15</v>
      </c>
      <c r="E19" s="525">
        <v>44</v>
      </c>
      <c r="F19" s="525"/>
      <c r="G19" s="525">
        <v>57</v>
      </c>
      <c r="H19" s="525">
        <v>23</v>
      </c>
      <c r="I19" s="525">
        <v>6</v>
      </c>
      <c r="J19" s="525">
        <v>32</v>
      </c>
      <c r="K19" s="525">
        <v>55</v>
      </c>
      <c r="L19" s="525">
        <v>95</v>
      </c>
      <c r="M19" s="525">
        <v>2</v>
      </c>
      <c r="N19" s="545">
        <f>SUM(B19:M19)</f>
        <v>329</v>
      </c>
    </row>
    <row r="20" spans="1:14" ht="20.100000000000001" customHeight="1" x14ac:dyDescent="0.2">
      <c r="A20" s="548" t="s">
        <v>1155</v>
      </c>
      <c r="B20" s="547">
        <v>5</v>
      </c>
      <c r="C20" s="547">
        <v>6</v>
      </c>
      <c r="D20" s="547">
        <v>6</v>
      </c>
      <c r="E20" s="547">
        <v>7</v>
      </c>
      <c r="F20" s="547"/>
      <c r="G20" s="547">
        <v>23</v>
      </c>
      <c r="H20" s="547">
        <v>4</v>
      </c>
      <c r="I20" s="547"/>
      <c r="J20" s="547">
        <v>6</v>
      </c>
      <c r="K20" s="547">
        <v>15</v>
      </c>
      <c r="L20" s="547">
        <v>10</v>
      </c>
      <c r="M20" s="547">
        <v>8</v>
      </c>
      <c r="N20" s="545">
        <f>SUM(B20:M20)</f>
        <v>90</v>
      </c>
    </row>
    <row r="21" spans="1:14" ht="20.100000000000001" customHeight="1" x14ac:dyDescent="0.2">
      <c r="A21" s="546" t="s">
        <v>23</v>
      </c>
      <c r="B21" s="545">
        <f t="shared" ref="B21:N21" si="2">SUM(B15:B20)</f>
        <v>81</v>
      </c>
      <c r="C21" s="545">
        <f t="shared" si="2"/>
        <v>58</v>
      </c>
      <c r="D21" s="545">
        <f t="shared" si="2"/>
        <v>53</v>
      </c>
      <c r="E21" s="545">
        <f t="shared" si="2"/>
        <v>53</v>
      </c>
      <c r="F21" s="545">
        <f t="shared" si="2"/>
        <v>0</v>
      </c>
      <c r="G21" s="545">
        <f t="shared" si="2"/>
        <v>381</v>
      </c>
      <c r="H21" s="545">
        <f t="shared" si="2"/>
        <v>172</v>
      </c>
      <c r="I21" s="545">
        <f t="shared" si="2"/>
        <v>22</v>
      </c>
      <c r="J21" s="545">
        <f t="shared" si="2"/>
        <v>66</v>
      </c>
      <c r="K21" s="545">
        <f t="shared" si="2"/>
        <v>102</v>
      </c>
      <c r="L21" s="545">
        <f t="shared" si="2"/>
        <v>337</v>
      </c>
      <c r="M21" s="545">
        <f t="shared" si="2"/>
        <v>18</v>
      </c>
      <c r="N21" s="545">
        <f t="shared" si="2"/>
        <v>1343</v>
      </c>
    </row>
  </sheetData>
  <sheetProtection selectLockedCells="1"/>
  <conditionalFormatting sqref="B10:M10 B20:M20">
    <cfRule type="cellIs" dxfId="40" priority="7" stopIfTrue="1" operator="equal">
      <formula>0</formula>
    </cfRule>
  </conditionalFormatting>
  <conditionalFormatting sqref="B6:M6">
    <cfRule type="cellIs" dxfId="39" priority="6" stopIfTrue="1" operator="equal">
      <formula>0</formula>
    </cfRule>
  </conditionalFormatting>
  <conditionalFormatting sqref="B5:M5">
    <cfRule type="cellIs" dxfId="38" priority="5" stopIfTrue="1" operator="equal">
      <formula>0</formula>
    </cfRule>
  </conditionalFormatting>
  <conditionalFormatting sqref="B7:M9">
    <cfRule type="cellIs" dxfId="37" priority="4" stopIfTrue="1" operator="equal">
      <formula>0</formula>
    </cfRule>
  </conditionalFormatting>
  <conditionalFormatting sqref="B16:M16">
    <cfRule type="cellIs" dxfId="36" priority="3" stopIfTrue="1" operator="equal">
      <formula>0</formula>
    </cfRule>
  </conditionalFormatting>
  <conditionalFormatting sqref="B15:M15">
    <cfRule type="cellIs" dxfId="35" priority="2" stopIfTrue="1" operator="equal">
      <formula>0</formula>
    </cfRule>
  </conditionalFormatting>
  <conditionalFormatting sqref="B17:M19">
    <cfRule type="cellIs" dxfId="34" priority="1" stopIfTrue="1" operator="equal">
      <formula>0</formula>
    </cfRule>
  </conditionalFormatting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1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"/>
  <sheetViews>
    <sheetView showGridLines="0" zoomScaleNormal="100" zoomScaleSheetLayoutView="100" workbookViewId="0">
      <pane ySplit="3" topLeftCell="A4" activePane="bottomLeft" state="frozen"/>
      <selection activeCell="B16" sqref="B16"/>
      <selection pane="bottomLeft" activeCell="H5" sqref="H5"/>
    </sheetView>
  </sheetViews>
  <sheetFormatPr defaultColWidth="8.85546875" defaultRowHeight="30" customHeight="1" x14ac:dyDescent="0.2"/>
  <cols>
    <col min="1" max="4" width="8.85546875" style="536" customWidth="1"/>
    <col min="5" max="5" width="16" style="536" customWidth="1"/>
    <col min="6" max="12" width="10.7109375" style="536" customWidth="1"/>
    <col min="13" max="16384" width="8.85546875" style="536"/>
  </cols>
  <sheetData>
    <row r="1" spans="1:12" ht="30" customHeight="1" x14ac:dyDescent="0.2">
      <c r="A1" s="542" t="s">
        <v>1154</v>
      </c>
      <c r="K1" s="93"/>
      <c r="L1" s="543" t="s">
        <v>1153</v>
      </c>
    </row>
    <row r="2" spans="1:12" ht="30" customHeight="1" x14ac:dyDescent="0.2">
      <c r="B2" s="542"/>
      <c r="C2" s="542"/>
      <c r="D2" s="542"/>
      <c r="E2" s="542"/>
      <c r="F2" s="542"/>
      <c r="G2" s="542"/>
      <c r="H2" s="542"/>
      <c r="I2" s="542"/>
      <c r="J2" s="541"/>
      <c r="K2" s="541"/>
      <c r="L2" s="541"/>
    </row>
    <row r="3" spans="1:12" ht="30" customHeight="1" x14ac:dyDescent="0.2">
      <c r="A3" s="1369" t="s">
        <v>1151</v>
      </c>
      <c r="B3" s="1369"/>
      <c r="C3" s="1369"/>
      <c r="D3" s="1369"/>
      <c r="E3" s="1369"/>
      <c r="F3" s="540" t="s">
        <v>1136</v>
      </c>
      <c r="G3" s="540" t="s">
        <v>1135</v>
      </c>
      <c r="H3" s="540" t="s">
        <v>1134</v>
      </c>
      <c r="I3" s="540" t="s">
        <v>1133</v>
      </c>
      <c r="J3" s="540" t="s">
        <v>1132</v>
      </c>
      <c r="K3" s="540" t="s">
        <v>1152</v>
      </c>
      <c r="L3" s="540" t="s">
        <v>23</v>
      </c>
    </row>
    <row r="4" spans="1:12" ht="30" customHeight="1" x14ac:dyDescent="0.2">
      <c r="A4" s="1370" t="s">
        <v>1151</v>
      </c>
      <c r="B4" s="1370"/>
      <c r="C4" s="1371"/>
      <c r="D4" s="1371"/>
      <c r="E4" s="1371"/>
      <c r="F4" s="531">
        <v>23</v>
      </c>
      <c r="G4" s="531"/>
      <c r="H4" s="531">
        <v>4</v>
      </c>
      <c r="I4" s="531"/>
      <c r="J4" s="531"/>
      <c r="K4" s="531"/>
      <c r="L4" s="537">
        <f>SUM(F4:K4)</f>
        <v>27</v>
      </c>
    </row>
    <row r="5" spans="1:12" ht="30" customHeight="1" x14ac:dyDescent="0.2">
      <c r="A5" s="539" t="s">
        <v>1150</v>
      </c>
      <c r="B5" s="539"/>
      <c r="C5" s="538"/>
      <c r="D5" s="538"/>
      <c r="E5" s="538"/>
      <c r="F5" s="531"/>
      <c r="G5" s="531"/>
      <c r="H5" s="531">
        <v>1</v>
      </c>
      <c r="I5" s="531"/>
      <c r="J5" s="531"/>
      <c r="K5" s="531"/>
      <c r="L5" s="537">
        <f>SUM(F5:K5)</f>
        <v>1</v>
      </c>
    </row>
    <row r="6" spans="1:12" ht="30" customHeight="1" x14ac:dyDescent="0.2">
      <c r="A6" s="1370" t="s">
        <v>1149</v>
      </c>
      <c r="B6" s="1371"/>
      <c r="C6" s="1371"/>
      <c r="D6" s="1371"/>
      <c r="E6" s="1371"/>
      <c r="F6" s="531">
        <v>11</v>
      </c>
      <c r="G6" s="531"/>
      <c r="H6" s="531"/>
      <c r="I6" s="531"/>
      <c r="J6" s="531"/>
      <c r="K6" s="531"/>
      <c r="L6" s="537">
        <f>SUM(F6:K6)</f>
        <v>11</v>
      </c>
    </row>
    <row r="7" spans="1:12" ht="30" customHeight="1" x14ac:dyDescent="0.2">
      <c r="A7" s="1370" t="s">
        <v>1148</v>
      </c>
      <c r="B7" s="1371"/>
      <c r="C7" s="1371"/>
      <c r="D7" s="1371"/>
      <c r="E7" s="1371"/>
      <c r="F7" s="531">
        <v>10</v>
      </c>
      <c r="G7" s="531"/>
      <c r="H7" s="531"/>
      <c r="I7" s="531"/>
      <c r="J7" s="531"/>
      <c r="K7" s="531"/>
      <c r="L7" s="537">
        <f>SUM(F7:K7)</f>
        <v>10</v>
      </c>
    </row>
    <row r="8" spans="1:12" ht="30" customHeight="1" x14ac:dyDescent="0.2">
      <c r="A8" s="1370" t="s">
        <v>1147</v>
      </c>
      <c r="B8" s="1371"/>
      <c r="C8" s="1371"/>
      <c r="D8" s="1371"/>
      <c r="E8" s="1371"/>
      <c r="F8" s="531"/>
      <c r="G8" s="531"/>
      <c r="H8" s="531"/>
      <c r="I8" s="531"/>
      <c r="J8" s="531"/>
      <c r="K8" s="531"/>
      <c r="L8" s="537">
        <f>SUM(F8:K8)</f>
        <v>0</v>
      </c>
    </row>
    <row r="9" spans="1:12" ht="30" customHeight="1" x14ac:dyDescent="0.2">
      <c r="A9" s="1368" t="s">
        <v>34</v>
      </c>
      <c r="B9" s="1369"/>
      <c r="C9" s="1369"/>
      <c r="D9" s="1369"/>
      <c r="E9" s="1369"/>
      <c r="F9" s="537">
        <f t="shared" ref="F9:L9" si="0">SUM(F4:F8)</f>
        <v>44</v>
      </c>
      <c r="G9" s="537">
        <f t="shared" si="0"/>
        <v>0</v>
      </c>
      <c r="H9" s="537">
        <f t="shared" si="0"/>
        <v>5</v>
      </c>
      <c r="I9" s="537">
        <f t="shared" si="0"/>
        <v>0</v>
      </c>
      <c r="J9" s="537">
        <f t="shared" si="0"/>
        <v>0</v>
      </c>
      <c r="K9" s="537">
        <f t="shared" si="0"/>
        <v>0</v>
      </c>
      <c r="L9" s="537">
        <f t="shared" si="0"/>
        <v>49</v>
      </c>
    </row>
  </sheetData>
  <sheetProtection selectLockedCells="1"/>
  <mergeCells count="6">
    <mergeCell ref="A9:E9"/>
    <mergeCell ref="A3:E3"/>
    <mergeCell ref="A4:E4"/>
    <mergeCell ref="A6:E6"/>
    <mergeCell ref="A7:E7"/>
    <mergeCell ref="A8:E8"/>
  </mergeCells>
  <conditionalFormatting sqref="F4:K8">
    <cfRule type="cellIs" dxfId="33" priority="1" stopIfTrue="1" operator="equal">
      <formula>0</formula>
    </cfRule>
  </conditionalFormatting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1"/>
  <sheetViews>
    <sheetView showGridLines="0" zoomScaleNormal="100" workbookViewId="0">
      <pane ySplit="7" topLeftCell="A53" activePane="bottomLeft" state="frozen"/>
      <selection pane="bottomLeft" activeCell="C67" sqref="C67:D67"/>
    </sheetView>
  </sheetViews>
  <sheetFormatPr defaultRowHeight="12.75" x14ac:dyDescent="0.2"/>
  <cols>
    <col min="1" max="1" width="7.42578125" style="1023" customWidth="1"/>
    <col min="2" max="2" width="6.7109375" style="1023" customWidth="1"/>
    <col min="3" max="3" width="50.140625" style="1022" customWidth="1"/>
    <col min="4" max="4" width="61.42578125" style="1022" customWidth="1"/>
    <col min="5" max="255" width="9.140625" style="1022"/>
    <col min="256" max="256" width="7.42578125" style="1022" customWidth="1"/>
    <col min="257" max="257" width="6.7109375" style="1022" customWidth="1"/>
    <col min="258" max="258" width="50.140625" style="1022" customWidth="1"/>
    <col min="259" max="259" width="61.42578125" style="1022" customWidth="1"/>
    <col min="260" max="511" width="9.140625" style="1022"/>
    <col min="512" max="512" width="7.42578125" style="1022" customWidth="1"/>
    <col min="513" max="513" width="6.7109375" style="1022" customWidth="1"/>
    <col min="514" max="514" width="50.140625" style="1022" customWidth="1"/>
    <col min="515" max="515" width="61.42578125" style="1022" customWidth="1"/>
    <col min="516" max="767" width="9.140625" style="1022"/>
    <col min="768" max="768" width="7.42578125" style="1022" customWidth="1"/>
    <col min="769" max="769" width="6.7109375" style="1022" customWidth="1"/>
    <col min="770" max="770" width="50.140625" style="1022" customWidth="1"/>
    <col min="771" max="771" width="61.42578125" style="1022" customWidth="1"/>
    <col min="772" max="1023" width="9.140625" style="1022"/>
    <col min="1024" max="1024" width="7.42578125" style="1022" customWidth="1"/>
    <col min="1025" max="1025" width="6.7109375" style="1022" customWidth="1"/>
    <col min="1026" max="1026" width="50.140625" style="1022" customWidth="1"/>
    <col min="1027" max="1027" width="61.42578125" style="1022" customWidth="1"/>
    <col min="1028" max="1279" width="9.140625" style="1022"/>
    <col min="1280" max="1280" width="7.42578125" style="1022" customWidth="1"/>
    <col min="1281" max="1281" width="6.7109375" style="1022" customWidth="1"/>
    <col min="1282" max="1282" width="50.140625" style="1022" customWidth="1"/>
    <col min="1283" max="1283" width="61.42578125" style="1022" customWidth="1"/>
    <col min="1284" max="1535" width="9.140625" style="1022"/>
    <col min="1536" max="1536" width="7.42578125" style="1022" customWidth="1"/>
    <col min="1537" max="1537" width="6.7109375" style="1022" customWidth="1"/>
    <col min="1538" max="1538" width="50.140625" style="1022" customWidth="1"/>
    <col min="1539" max="1539" width="61.42578125" style="1022" customWidth="1"/>
    <col min="1540" max="1791" width="9.140625" style="1022"/>
    <col min="1792" max="1792" width="7.42578125" style="1022" customWidth="1"/>
    <col min="1793" max="1793" width="6.7109375" style="1022" customWidth="1"/>
    <col min="1794" max="1794" width="50.140625" style="1022" customWidth="1"/>
    <col min="1795" max="1795" width="61.42578125" style="1022" customWidth="1"/>
    <col min="1796" max="2047" width="9.140625" style="1022"/>
    <col min="2048" max="2048" width="7.42578125" style="1022" customWidth="1"/>
    <col min="2049" max="2049" width="6.7109375" style="1022" customWidth="1"/>
    <col min="2050" max="2050" width="50.140625" style="1022" customWidth="1"/>
    <col min="2051" max="2051" width="61.42578125" style="1022" customWidth="1"/>
    <col min="2052" max="2303" width="9.140625" style="1022"/>
    <col min="2304" max="2304" width="7.42578125" style="1022" customWidth="1"/>
    <col min="2305" max="2305" width="6.7109375" style="1022" customWidth="1"/>
    <col min="2306" max="2306" width="50.140625" style="1022" customWidth="1"/>
    <col min="2307" max="2307" width="61.42578125" style="1022" customWidth="1"/>
    <col min="2308" max="2559" width="9.140625" style="1022"/>
    <col min="2560" max="2560" width="7.42578125" style="1022" customWidth="1"/>
    <col min="2561" max="2561" width="6.7109375" style="1022" customWidth="1"/>
    <col min="2562" max="2562" width="50.140625" style="1022" customWidth="1"/>
    <col min="2563" max="2563" width="61.42578125" style="1022" customWidth="1"/>
    <col min="2564" max="2815" width="9.140625" style="1022"/>
    <col min="2816" max="2816" width="7.42578125" style="1022" customWidth="1"/>
    <col min="2817" max="2817" width="6.7109375" style="1022" customWidth="1"/>
    <col min="2818" max="2818" width="50.140625" style="1022" customWidth="1"/>
    <col min="2819" max="2819" width="61.42578125" style="1022" customWidth="1"/>
    <col min="2820" max="3071" width="9.140625" style="1022"/>
    <col min="3072" max="3072" width="7.42578125" style="1022" customWidth="1"/>
    <col min="3073" max="3073" width="6.7109375" style="1022" customWidth="1"/>
    <col min="3074" max="3074" width="50.140625" style="1022" customWidth="1"/>
    <col min="3075" max="3075" width="61.42578125" style="1022" customWidth="1"/>
    <col min="3076" max="3327" width="9.140625" style="1022"/>
    <col min="3328" max="3328" width="7.42578125" style="1022" customWidth="1"/>
    <col min="3329" max="3329" width="6.7109375" style="1022" customWidth="1"/>
    <col min="3330" max="3330" width="50.140625" style="1022" customWidth="1"/>
    <col min="3331" max="3331" width="61.42578125" style="1022" customWidth="1"/>
    <col min="3332" max="3583" width="9.140625" style="1022"/>
    <col min="3584" max="3584" width="7.42578125" style="1022" customWidth="1"/>
    <col min="3585" max="3585" width="6.7109375" style="1022" customWidth="1"/>
    <col min="3586" max="3586" width="50.140625" style="1022" customWidth="1"/>
    <col min="3587" max="3587" width="61.42578125" style="1022" customWidth="1"/>
    <col min="3588" max="3839" width="9.140625" style="1022"/>
    <col min="3840" max="3840" width="7.42578125" style="1022" customWidth="1"/>
    <col min="3841" max="3841" width="6.7109375" style="1022" customWidth="1"/>
    <col min="3842" max="3842" width="50.140625" style="1022" customWidth="1"/>
    <col min="3843" max="3843" width="61.42578125" style="1022" customWidth="1"/>
    <col min="3844" max="4095" width="9.140625" style="1022"/>
    <col min="4096" max="4096" width="7.42578125" style="1022" customWidth="1"/>
    <col min="4097" max="4097" width="6.7109375" style="1022" customWidth="1"/>
    <col min="4098" max="4098" width="50.140625" style="1022" customWidth="1"/>
    <col min="4099" max="4099" width="61.42578125" style="1022" customWidth="1"/>
    <col min="4100" max="4351" width="9.140625" style="1022"/>
    <col min="4352" max="4352" width="7.42578125" style="1022" customWidth="1"/>
    <col min="4353" max="4353" width="6.7109375" style="1022" customWidth="1"/>
    <col min="4354" max="4354" width="50.140625" style="1022" customWidth="1"/>
    <col min="4355" max="4355" width="61.42578125" style="1022" customWidth="1"/>
    <col min="4356" max="4607" width="9.140625" style="1022"/>
    <col min="4608" max="4608" width="7.42578125" style="1022" customWidth="1"/>
    <col min="4609" max="4609" width="6.7109375" style="1022" customWidth="1"/>
    <col min="4610" max="4610" width="50.140625" style="1022" customWidth="1"/>
    <col min="4611" max="4611" width="61.42578125" style="1022" customWidth="1"/>
    <col min="4612" max="4863" width="9.140625" style="1022"/>
    <col min="4864" max="4864" width="7.42578125" style="1022" customWidth="1"/>
    <col min="4865" max="4865" width="6.7109375" style="1022" customWidth="1"/>
    <col min="4866" max="4866" width="50.140625" style="1022" customWidth="1"/>
    <col min="4867" max="4867" width="61.42578125" style="1022" customWidth="1"/>
    <col min="4868" max="5119" width="9.140625" style="1022"/>
    <col min="5120" max="5120" width="7.42578125" style="1022" customWidth="1"/>
    <col min="5121" max="5121" width="6.7109375" style="1022" customWidth="1"/>
    <col min="5122" max="5122" width="50.140625" style="1022" customWidth="1"/>
    <col min="5123" max="5123" width="61.42578125" style="1022" customWidth="1"/>
    <col min="5124" max="5375" width="9.140625" style="1022"/>
    <col min="5376" max="5376" width="7.42578125" style="1022" customWidth="1"/>
    <col min="5377" max="5377" width="6.7109375" style="1022" customWidth="1"/>
    <col min="5378" max="5378" width="50.140625" style="1022" customWidth="1"/>
    <col min="5379" max="5379" width="61.42578125" style="1022" customWidth="1"/>
    <col min="5380" max="5631" width="9.140625" style="1022"/>
    <col min="5632" max="5632" width="7.42578125" style="1022" customWidth="1"/>
    <col min="5633" max="5633" width="6.7109375" style="1022" customWidth="1"/>
    <col min="5634" max="5634" width="50.140625" style="1022" customWidth="1"/>
    <col min="5635" max="5635" width="61.42578125" style="1022" customWidth="1"/>
    <col min="5636" max="5887" width="9.140625" style="1022"/>
    <col min="5888" max="5888" width="7.42578125" style="1022" customWidth="1"/>
    <col min="5889" max="5889" width="6.7109375" style="1022" customWidth="1"/>
    <col min="5890" max="5890" width="50.140625" style="1022" customWidth="1"/>
    <col min="5891" max="5891" width="61.42578125" style="1022" customWidth="1"/>
    <col min="5892" max="6143" width="9.140625" style="1022"/>
    <col min="6144" max="6144" width="7.42578125" style="1022" customWidth="1"/>
    <col min="6145" max="6145" width="6.7109375" style="1022" customWidth="1"/>
    <col min="6146" max="6146" width="50.140625" style="1022" customWidth="1"/>
    <col min="6147" max="6147" width="61.42578125" style="1022" customWidth="1"/>
    <col min="6148" max="6399" width="9.140625" style="1022"/>
    <col min="6400" max="6400" width="7.42578125" style="1022" customWidth="1"/>
    <col min="6401" max="6401" width="6.7109375" style="1022" customWidth="1"/>
    <col min="6402" max="6402" width="50.140625" style="1022" customWidth="1"/>
    <col min="6403" max="6403" width="61.42578125" style="1022" customWidth="1"/>
    <col min="6404" max="6655" width="9.140625" style="1022"/>
    <col min="6656" max="6656" width="7.42578125" style="1022" customWidth="1"/>
    <col min="6657" max="6657" width="6.7109375" style="1022" customWidth="1"/>
    <col min="6658" max="6658" width="50.140625" style="1022" customWidth="1"/>
    <col min="6659" max="6659" width="61.42578125" style="1022" customWidth="1"/>
    <col min="6660" max="6911" width="9.140625" style="1022"/>
    <col min="6912" max="6912" width="7.42578125" style="1022" customWidth="1"/>
    <col min="6913" max="6913" width="6.7109375" style="1022" customWidth="1"/>
    <col min="6914" max="6914" width="50.140625" style="1022" customWidth="1"/>
    <col min="6915" max="6915" width="61.42578125" style="1022" customWidth="1"/>
    <col min="6916" max="7167" width="9.140625" style="1022"/>
    <col min="7168" max="7168" width="7.42578125" style="1022" customWidth="1"/>
    <col min="7169" max="7169" width="6.7109375" style="1022" customWidth="1"/>
    <col min="7170" max="7170" width="50.140625" style="1022" customWidth="1"/>
    <col min="7171" max="7171" width="61.42578125" style="1022" customWidth="1"/>
    <col min="7172" max="7423" width="9.140625" style="1022"/>
    <col min="7424" max="7424" width="7.42578125" style="1022" customWidth="1"/>
    <col min="7425" max="7425" width="6.7109375" style="1022" customWidth="1"/>
    <col min="7426" max="7426" width="50.140625" style="1022" customWidth="1"/>
    <col min="7427" max="7427" width="61.42578125" style="1022" customWidth="1"/>
    <col min="7428" max="7679" width="9.140625" style="1022"/>
    <col min="7680" max="7680" width="7.42578125" style="1022" customWidth="1"/>
    <col min="7681" max="7681" width="6.7109375" style="1022" customWidth="1"/>
    <col min="7682" max="7682" width="50.140625" style="1022" customWidth="1"/>
    <col min="7683" max="7683" width="61.42578125" style="1022" customWidth="1"/>
    <col min="7684" max="7935" width="9.140625" style="1022"/>
    <col min="7936" max="7936" width="7.42578125" style="1022" customWidth="1"/>
    <col min="7937" max="7937" width="6.7109375" style="1022" customWidth="1"/>
    <col min="7938" max="7938" width="50.140625" style="1022" customWidth="1"/>
    <col min="7939" max="7939" width="61.42578125" style="1022" customWidth="1"/>
    <col min="7940" max="8191" width="9.140625" style="1022"/>
    <col min="8192" max="8192" width="7.42578125" style="1022" customWidth="1"/>
    <col min="8193" max="8193" width="6.7109375" style="1022" customWidth="1"/>
    <col min="8194" max="8194" width="50.140625" style="1022" customWidth="1"/>
    <col min="8195" max="8195" width="61.42578125" style="1022" customWidth="1"/>
    <col min="8196" max="8447" width="9.140625" style="1022"/>
    <col min="8448" max="8448" width="7.42578125" style="1022" customWidth="1"/>
    <col min="8449" max="8449" width="6.7109375" style="1022" customWidth="1"/>
    <col min="8450" max="8450" width="50.140625" style="1022" customWidth="1"/>
    <col min="8451" max="8451" width="61.42578125" style="1022" customWidth="1"/>
    <col min="8452" max="8703" width="9.140625" style="1022"/>
    <col min="8704" max="8704" width="7.42578125" style="1022" customWidth="1"/>
    <col min="8705" max="8705" width="6.7109375" style="1022" customWidth="1"/>
    <col min="8706" max="8706" width="50.140625" style="1022" customWidth="1"/>
    <col min="8707" max="8707" width="61.42578125" style="1022" customWidth="1"/>
    <col min="8708" max="8959" width="9.140625" style="1022"/>
    <col min="8960" max="8960" width="7.42578125" style="1022" customWidth="1"/>
    <col min="8961" max="8961" width="6.7109375" style="1022" customWidth="1"/>
    <col min="8962" max="8962" width="50.140625" style="1022" customWidth="1"/>
    <col min="8963" max="8963" width="61.42578125" style="1022" customWidth="1"/>
    <col min="8964" max="9215" width="9.140625" style="1022"/>
    <col min="9216" max="9216" width="7.42578125" style="1022" customWidth="1"/>
    <col min="9217" max="9217" width="6.7109375" style="1022" customWidth="1"/>
    <col min="9218" max="9218" width="50.140625" style="1022" customWidth="1"/>
    <col min="9219" max="9219" width="61.42578125" style="1022" customWidth="1"/>
    <col min="9220" max="9471" width="9.140625" style="1022"/>
    <col min="9472" max="9472" width="7.42578125" style="1022" customWidth="1"/>
    <col min="9473" max="9473" width="6.7109375" style="1022" customWidth="1"/>
    <col min="9474" max="9474" width="50.140625" style="1022" customWidth="1"/>
    <col min="9475" max="9475" width="61.42578125" style="1022" customWidth="1"/>
    <col min="9476" max="9727" width="9.140625" style="1022"/>
    <col min="9728" max="9728" width="7.42578125" style="1022" customWidth="1"/>
    <col min="9729" max="9729" width="6.7109375" style="1022" customWidth="1"/>
    <col min="9730" max="9730" width="50.140625" style="1022" customWidth="1"/>
    <col min="9731" max="9731" width="61.42578125" style="1022" customWidth="1"/>
    <col min="9732" max="9983" width="9.140625" style="1022"/>
    <col min="9984" max="9984" width="7.42578125" style="1022" customWidth="1"/>
    <col min="9985" max="9985" width="6.7109375" style="1022" customWidth="1"/>
    <col min="9986" max="9986" width="50.140625" style="1022" customWidth="1"/>
    <col min="9987" max="9987" width="61.42578125" style="1022" customWidth="1"/>
    <col min="9988" max="10239" width="9.140625" style="1022"/>
    <col min="10240" max="10240" width="7.42578125" style="1022" customWidth="1"/>
    <col min="10241" max="10241" width="6.7109375" style="1022" customWidth="1"/>
    <col min="10242" max="10242" width="50.140625" style="1022" customWidth="1"/>
    <col min="10243" max="10243" width="61.42578125" style="1022" customWidth="1"/>
    <col min="10244" max="10495" width="9.140625" style="1022"/>
    <col min="10496" max="10496" width="7.42578125" style="1022" customWidth="1"/>
    <col min="10497" max="10497" width="6.7109375" style="1022" customWidth="1"/>
    <col min="10498" max="10498" width="50.140625" style="1022" customWidth="1"/>
    <col min="10499" max="10499" width="61.42578125" style="1022" customWidth="1"/>
    <col min="10500" max="10751" width="9.140625" style="1022"/>
    <col min="10752" max="10752" width="7.42578125" style="1022" customWidth="1"/>
    <col min="10753" max="10753" width="6.7109375" style="1022" customWidth="1"/>
    <col min="10754" max="10754" width="50.140625" style="1022" customWidth="1"/>
    <col min="10755" max="10755" width="61.42578125" style="1022" customWidth="1"/>
    <col min="10756" max="11007" width="9.140625" style="1022"/>
    <col min="11008" max="11008" width="7.42578125" style="1022" customWidth="1"/>
    <col min="11009" max="11009" width="6.7109375" style="1022" customWidth="1"/>
    <col min="11010" max="11010" width="50.140625" style="1022" customWidth="1"/>
    <col min="11011" max="11011" width="61.42578125" style="1022" customWidth="1"/>
    <col min="11012" max="11263" width="9.140625" style="1022"/>
    <col min="11264" max="11264" width="7.42578125" style="1022" customWidth="1"/>
    <col min="11265" max="11265" width="6.7109375" style="1022" customWidth="1"/>
    <col min="11266" max="11266" width="50.140625" style="1022" customWidth="1"/>
    <col min="11267" max="11267" width="61.42578125" style="1022" customWidth="1"/>
    <col min="11268" max="11519" width="9.140625" style="1022"/>
    <col min="11520" max="11520" width="7.42578125" style="1022" customWidth="1"/>
    <col min="11521" max="11521" width="6.7109375" style="1022" customWidth="1"/>
    <col min="11522" max="11522" width="50.140625" style="1022" customWidth="1"/>
    <col min="11523" max="11523" width="61.42578125" style="1022" customWidth="1"/>
    <col min="11524" max="11775" width="9.140625" style="1022"/>
    <col min="11776" max="11776" width="7.42578125" style="1022" customWidth="1"/>
    <col min="11777" max="11777" width="6.7109375" style="1022" customWidth="1"/>
    <col min="11778" max="11778" width="50.140625" style="1022" customWidth="1"/>
    <col min="11779" max="11779" width="61.42578125" style="1022" customWidth="1"/>
    <col min="11780" max="12031" width="9.140625" style="1022"/>
    <col min="12032" max="12032" width="7.42578125" style="1022" customWidth="1"/>
    <col min="12033" max="12033" width="6.7109375" style="1022" customWidth="1"/>
    <col min="12034" max="12034" width="50.140625" style="1022" customWidth="1"/>
    <col min="12035" max="12035" width="61.42578125" style="1022" customWidth="1"/>
    <col min="12036" max="12287" width="9.140625" style="1022"/>
    <col min="12288" max="12288" width="7.42578125" style="1022" customWidth="1"/>
    <col min="12289" max="12289" width="6.7109375" style="1022" customWidth="1"/>
    <col min="12290" max="12290" width="50.140625" style="1022" customWidth="1"/>
    <col min="12291" max="12291" width="61.42578125" style="1022" customWidth="1"/>
    <col min="12292" max="12543" width="9.140625" style="1022"/>
    <col min="12544" max="12544" width="7.42578125" style="1022" customWidth="1"/>
    <col min="12545" max="12545" width="6.7109375" style="1022" customWidth="1"/>
    <col min="12546" max="12546" width="50.140625" style="1022" customWidth="1"/>
    <col min="12547" max="12547" width="61.42578125" style="1022" customWidth="1"/>
    <col min="12548" max="12799" width="9.140625" style="1022"/>
    <col min="12800" max="12800" width="7.42578125" style="1022" customWidth="1"/>
    <col min="12801" max="12801" width="6.7109375" style="1022" customWidth="1"/>
    <col min="12802" max="12802" width="50.140625" style="1022" customWidth="1"/>
    <col min="12803" max="12803" width="61.42578125" style="1022" customWidth="1"/>
    <col min="12804" max="13055" width="9.140625" style="1022"/>
    <col min="13056" max="13056" width="7.42578125" style="1022" customWidth="1"/>
    <col min="13057" max="13057" width="6.7109375" style="1022" customWidth="1"/>
    <col min="13058" max="13058" width="50.140625" style="1022" customWidth="1"/>
    <col min="13059" max="13059" width="61.42578125" style="1022" customWidth="1"/>
    <col min="13060" max="13311" width="9.140625" style="1022"/>
    <col min="13312" max="13312" width="7.42578125" style="1022" customWidth="1"/>
    <col min="13313" max="13313" width="6.7109375" style="1022" customWidth="1"/>
    <col min="13314" max="13314" width="50.140625" style="1022" customWidth="1"/>
    <col min="13315" max="13315" width="61.42578125" style="1022" customWidth="1"/>
    <col min="13316" max="13567" width="9.140625" style="1022"/>
    <col min="13568" max="13568" width="7.42578125" style="1022" customWidth="1"/>
    <col min="13569" max="13569" width="6.7109375" style="1022" customWidth="1"/>
    <col min="13570" max="13570" width="50.140625" style="1022" customWidth="1"/>
    <col min="13571" max="13571" width="61.42578125" style="1022" customWidth="1"/>
    <col min="13572" max="13823" width="9.140625" style="1022"/>
    <col min="13824" max="13824" width="7.42578125" style="1022" customWidth="1"/>
    <col min="13825" max="13825" width="6.7109375" style="1022" customWidth="1"/>
    <col min="13826" max="13826" width="50.140625" style="1022" customWidth="1"/>
    <col min="13827" max="13827" width="61.42578125" style="1022" customWidth="1"/>
    <col min="13828" max="14079" width="9.140625" style="1022"/>
    <col min="14080" max="14080" width="7.42578125" style="1022" customWidth="1"/>
    <col min="14081" max="14081" width="6.7109375" style="1022" customWidth="1"/>
    <col min="14082" max="14082" width="50.140625" style="1022" customWidth="1"/>
    <col min="14083" max="14083" width="61.42578125" style="1022" customWidth="1"/>
    <col min="14084" max="14335" width="9.140625" style="1022"/>
    <col min="14336" max="14336" width="7.42578125" style="1022" customWidth="1"/>
    <col min="14337" max="14337" width="6.7109375" style="1022" customWidth="1"/>
    <col min="14338" max="14338" width="50.140625" style="1022" customWidth="1"/>
    <col min="14339" max="14339" width="61.42578125" style="1022" customWidth="1"/>
    <col min="14340" max="14591" width="9.140625" style="1022"/>
    <col min="14592" max="14592" width="7.42578125" style="1022" customWidth="1"/>
    <col min="14593" max="14593" width="6.7109375" style="1022" customWidth="1"/>
    <col min="14594" max="14594" width="50.140625" style="1022" customWidth="1"/>
    <col min="14595" max="14595" width="61.42578125" style="1022" customWidth="1"/>
    <col min="14596" max="14847" width="9.140625" style="1022"/>
    <col min="14848" max="14848" width="7.42578125" style="1022" customWidth="1"/>
    <col min="14849" max="14849" width="6.7109375" style="1022" customWidth="1"/>
    <col min="14850" max="14850" width="50.140625" style="1022" customWidth="1"/>
    <col min="14851" max="14851" width="61.42578125" style="1022" customWidth="1"/>
    <col min="14852" max="15103" width="9.140625" style="1022"/>
    <col min="15104" max="15104" width="7.42578125" style="1022" customWidth="1"/>
    <col min="15105" max="15105" width="6.7109375" style="1022" customWidth="1"/>
    <col min="15106" max="15106" width="50.140625" style="1022" customWidth="1"/>
    <col min="15107" max="15107" width="61.42578125" style="1022" customWidth="1"/>
    <col min="15108" max="15359" width="9.140625" style="1022"/>
    <col min="15360" max="15360" width="7.42578125" style="1022" customWidth="1"/>
    <col min="15361" max="15361" width="6.7109375" style="1022" customWidth="1"/>
    <col min="15362" max="15362" width="50.140625" style="1022" customWidth="1"/>
    <col min="15363" max="15363" width="61.42578125" style="1022" customWidth="1"/>
    <col min="15364" max="15615" width="9.140625" style="1022"/>
    <col min="15616" max="15616" width="7.42578125" style="1022" customWidth="1"/>
    <col min="15617" max="15617" width="6.7109375" style="1022" customWidth="1"/>
    <col min="15618" max="15618" width="50.140625" style="1022" customWidth="1"/>
    <col min="15619" max="15619" width="61.42578125" style="1022" customWidth="1"/>
    <col min="15620" max="15871" width="9.140625" style="1022"/>
    <col min="15872" max="15872" width="7.42578125" style="1022" customWidth="1"/>
    <col min="15873" max="15873" width="6.7109375" style="1022" customWidth="1"/>
    <col min="15874" max="15874" width="50.140625" style="1022" customWidth="1"/>
    <col min="15875" max="15875" width="61.42578125" style="1022" customWidth="1"/>
    <col min="15876" max="16127" width="9.140625" style="1022"/>
    <col min="16128" max="16128" width="7.42578125" style="1022" customWidth="1"/>
    <col min="16129" max="16129" width="6.7109375" style="1022" customWidth="1"/>
    <col min="16130" max="16130" width="50.140625" style="1022" customWidth="1"/>
    <col min="16131" max="16131" width="61.42578125" style="1022" customWidth="1"/>
    <col min="16132" max="16384" width="9.140625" style="1022"/>
  </cols>
  <sheetData>
    <row r="1" spans="1:4" x14ac:dyDescent="0.2">
      <c r="A1" s="1065" t="s">
        <v>2761</v>
      </c>
      <c r="B1" s="1065"/>
      <c r="C1" s="1065"/>
      <c r="D1" s="1065"/>
    </row>
    <row r="2" spans="1:4" ht="15" x14ac:dyDescent="0.2">
      <c r="A2" s="1066" t="s">
        <v>2212</v>
      </c>
      <c r="B2" s="1066"/>
      <c r="C2" s="1066"/>
      <c r="D2" s="1066"/>
    </row>
    <row r="3" spans="1:4" ht="36" customHeight="1" x14ac:dyDescent="0.2">
      <c r="A3" s="1067" t="s">
        <v>2211</v>
      </c>
      <c r="B3" s="1067"/>
      <c r="C3" s="1067"/>
      <c r="D3" s="1067"/>
    </row>
    <row r="4" spans="1:4" x14ac:dyDescent="0.2">
      <c r="A4" s="1068" t="s">
        <v>2760</v>
      </c>
      <c r="B4" s="1068"/>
      <c r="C4" s="1068"/>
      <c r="D4" s="1068"/>
    </row>
    <row r="5" spans="1:4" x14ac:dyDescent="0.2">
      <c r="A5" s="1067" t="s">
        <v>2209</v>
      </c>
      <c r="B5" s="1067"/>
      <c r="C5" s="1067"/>
      <c r="D5" s="1067"/>
    </row>
    <row r="6" spans="1:4" x14ac:dyDescent="0.2">
      <c r="A6" s="1022"/>
      <c r="B6" s="1022"/>
    </row>
    <row r="7" spans="1:4" ht="25.5" x14ac:dyDescent="0.2">
      <c r="A7" s="1030" t="s">
        <v>1436</v>
      </c>
      <c r="B7" s="1030" t="s">
        <v>1730</v>
      </c>
      <c r="C7" s="1030" t="s">
        <v>2208</v>
      </c>
      <c r="D7" s="1030" t="s">
        <v>2207</v>
      </c>
    </row>
    <row r="8" spans="1:4" x14ac:dyDescent="0.2">
      <c r="A8" s="1025"/>
      <c r="B8" s="1025"/>
      <c r="C8" s="1028" t="s">
        <v>1143</v>
      </c>
      <c r="D8" s="1026"/>
    </row>
    <row r="9" spans="1:4" x14ac:dyDescent="0.2">
      <c r="A9" s="1025"/>
      <c r="B9" s="1025"/>
      <c r="C9" s="1028"/>
      <c r="D9" s="1026"/>
    </row>
    <row r="10" spans="1:4" x14ac:dyDescent="0.2">
      <c r="A10" s="1025" t="s">
        <v>1283</v>
      </c>
      <c r="B10" s="1025" t="s">
        <v>1283</v>
      </c>
      <c r="C10" s="1018" t="s">
        <v>2745</v>
      </c>
      <c r="D10" s="1026" t="s">
        <v>2759</v>
      </c>
    </row>
    <row r="11" spans="1:4" x14ac:dyDescent="0.2">
      <c r="A11" s="1025"/>
      <c r="B11" s="1025" t="s">
        <v>1281</v>
      </c>
      <c r="C11" s="1018"/>
      <c r="D11" s="1026" t="s">
        <v>2758</v>
      </c>
    </row>
    <row r="12" spans="1:4" x14ac:dyDescent="0.2">
      <c r="A12" s="1025"/>
      <c r="B12" s="1025"/>
      <c r="C12" s="1026"/>
      <c r="D12" s="1026"/>
    </row>
    <row r="13" spans="1:4" x14ac:dyDescent="0.2">
      <c r="A13" s="1025"/>
      <c r="B13" s="1025"/>
      <c r="C13" s="1028" t="s">
        <v>1142</v>
      </c>
      <c r="D13" s="1026"/>
    </row>
    <row r="14" spans="1:4" x14ac:dyDescent="0.2">
      <c r="A14" s="1025"/>
      <c r="B14" s="1025"/>
      <c r="C14" s="1028"/>
      <c r="D14" s="1026"/>
    </row>
    <row r="15" spans="1:4" ht="25.5" x14ac:dyDescent="0.2">
      <c r="A15" s="1025" t="s">
        <v>1281</v>
      </c>
      <c r="B15" s="1025">
        <v>3</v>
      </c>
      <c r="C15" s="1018" t="s">
        <v>2757</v>
      </c>
      <c r="D15" s="1026" t="s">
        <v>2756</v>
      </c>
    </row>
    <row r="16" spans="1:4" ht="25.5" x14ac:dyDescent="0.2">
      <c r="A16" s="1025"/>
      <c r="B16" s="1025">
        <v>4</v>
      </c>
      <c r="C16" s="1026"/>
      <c r="D16" s="1026" t="s">
        <v>2755</v>
      </c>
    </row>
    <row r="17" spans="1:4" ht="25.5" x14ac:dyDescent="0.2">
      <c r="A17" s="1025"/>
      <c r="B17" s="1025">
        <v>5</v>
      </c>
      <c r="C17" s="1026"/>
      <c r="D17" s="1026" t="s">
        <v>2754</v>
      </c>
    </row>
    <row r="18" spans="1:4" ht="25.5" x14ac:dyDescent="0.2">
      <c r="A18" s="1025"/>
      <c r="B18" s="1025">
        <v>6</v>
      </c>
      <c r="C18" s="1018"/>
      <c r="D18" s="1026" t="s">
        <v>2753</v>
      </c>
    </row>
    <row r="19" spans="1:4" ht="25.5" x14ac:dyDescent="0.2">
      <c r="A19" s="1025"/>
      <c r="B19" s="1025">
        <v>7</v>
      </c>
      <c r="C19" s="1018"/>
      <c r="D19" s="1026" t="s">
        <v>2752</v>
      </c>
    </row>
    <row r="20" spans="1:4" x14ac:dyDescent="0.2">
      <c r="A20" s="1025"/>
      <c r="B20" s="1025">
        <v>8</v>
      </c>
      <c r="C20" s="1018"/>
      <c r="D20" s="1026" t="s">
        <v>2751</v>
      </c>
    </row>
    <row r="21" spans="1:4" x14ac:dyDescent="0.2">
      <c r="A21" s="1025"/>
      <c r="B21" s="1025">
        <v>9</v>
      </c>
      <c r="C21" s="1018"/>
      <c r="D21" s="1026" t="s">
        <v>2750</v>
      </c>
    </row>
    <row r="22" spans="1:4" x14ac:dyDescent="0.2">
      <c r="A22" s="1025"/>
      <c r="B22" s="1025">
        <v>10</v>
      </c>
      <c r="C22" s="1018"/>
      <c r="D22" s="1026" t="s">
        <v>2749</v>
      </c>
    </row>
    <row r="23" spans="1:4" x14ac:dyDescent="0.2">
      <c r="A23" s="1025"/>
      <c r="B23" s="1025">
        <v>11</v>
      </c>
      <c r="C23" s="1018"/>
      <c r="D23" s="1026" t="s">
        <v>2748</v>
      </c>
    </row>
    <row r="24" spans="1:4" x14ac:dyDescent="0.2">
      <c r="A24" s="1025"/>
      <c r="B24" s="1025">
        <v>12</v>
      </c>
      <c r="C24" s="1018"/>
      <c r="D24" s="1026" t="s">
        <v>2747</v>
      </c>
    </row>
    <row r="25" spans="1:4" x14ac:dyDescent="0.2">
      <c r="A25" s="1025"/>
      <c r="B25" s="1025">
        <v>13</v>
      </c>
      <c r="C25" s="1018"/>
      <c r="D25" s="1026" t="s">
        <v>2746</v>
      </c>
    </row>
    <row r="26" spans="1:4" ht="25.5" x14ac:dyDescent="0.2">
      <c r="A26" s="1025"/>
      <c r="B26" s="1025">
        <v>14</v>
      </c>
      <c r="C26" s="1018" t="s">
        <v>2745</v>
      </c>
      <c r="D26" s="1026" t="s">
        <v>2744</v>
      </c>
    </row>
    <row r="27" spans="1:4" x14ac:dyDescent="0.2">
      <c r="A27" s="1025"/>
      <c r="B27" s="1025"/>
      <c r="C27" s="1026"/>
      <c r="D27" s="1026"/>
    </row>
    <row r="28" spans="1:4" x14ac:dyDescent="0.2">
      <c r="A28" s="1025"/>
      <c r="B28" s="1025"/>
      <c r="C28" s="1028" t="s">
        <v>13</v>
      </c>
      <c r="D28" s="1026"/>
    </row>
    <row r="29" spans="1:4" x14ac:dyDescent="0.2">
      <c r="A29" s="1025"/>
      <c r="B29" s="1025"/>
      <c r="C29" s="1026"/>
      <c r="D29" s="1026"/>
    </row>
    <row r="30" spans="1:4" ht="25.5" x14ac:dyDescent="0.2">
      <c r="A30" s="1025" t="s">
        <v>1279</v>
      </c>
      <c r="B30" s="1025">
        <v>15</v>
      </c>
      <c r="C30" s="1026" t="s">
        <v>2743</v>
      </c>
      <c r="D30" s="1026" t="s">
        <v>2742</v>
      </c>
    </row>
    <row r="31" spans="1:4" ht="25.5" x14ac:dyDescent="0.2">
      <c r="A31" s="1025">
        <v>4</v>
      </c>
      <c r="B31" s="1025">
        <v>16</v>
      </c>
      <c r="C31" s="1026" t="s">
        <v>2741</v>
      </c>
      <c r="D31" s="1026" t="s">
        <v>2740</v>
      </c>
    </row>
    <row r="32" spans="1:4" ht="25.5" x14ac:dyDescent="0.2">
      <c r="A32" s="1025"/>
      <c r="B32" s="1025">
        <v>17</v>
      </c>
      <c r="C32" s="1018" t="s">
        <v>2568</v>
      </c>
      <c r="D32" s="1026" t="s">
        <v>2739</v>
      </c>
    </row>
    <row r="33" spans="1:4" ht="25.5" x14ac:dyDescent="0.2">
      <c r="A33" s="1025"/>
      <c r="B33" s="1025">
        <v>18</v>
      </c>
      <c r="C33" s="1018"/>
      <c r="D33" s="1026" t="s">
        <v>2738</v>
      </c>
    </row>
    <row r="34" spans="1:4" x14ac:dyDescent="0.2">
      <c r="A34" s="1025"/>
      <c r="B34" s="1025"/>
      <c r="C34" s="1018"/>
      <c r="D34" s="1026"/>
    </row>
    <row r="35" spans="1:4" x14ac:dyDescent="0.2">
      <c r="A35" s="1025"/>
      <c r="B35" s="1025"/>
      <c r="C35" s="1028" t="s">
        <v>2167</v>
      </c>
      <c r="D35" s="1026"/>
    </row>
    <row r="36" spans="1:4" x14ac:dyDescent="0.2">
      <c r="A36" s="1025"/>
      <c r="B36" s="1025"/>
      <c r="C36" s="1018"/>
      <c r="D36" s="1026"/>
    </row>
    <row r="37" spans="1:4" x14ac:dyDescent="0.2">
      <c r="A37" s="1025"/>
      <c r="B37" s="1025"/>
      <c r="C37" s="1028" t="s">
        <v>12</v>
      </c>
      <c r="D37" s="1026"/>
    </row>
    <row r="38" spans="1:4" x14ac:dyDescent="0.2">
      <c r="A38" s="1025"/>
      <c r="B38" s="1025"/>
      <c r="C38" s="1018"/>
      <c r="D38" s="1026"/>
    </row>
    <row r="39" spans="1:4" ht="38.25" x14ac:dyDescent="0.2">
      <c r="A39" s="1025">
        <v>5</v>
      </c>
      <c r="B39" s="1025">
        <v>19</v>
      </c>
      <c r="C39" s="1018" t="s">
        <v>2737</v>
      </c>
      <c r="D39" s="1026" t="s">
        <v>2736</v>
      </c>
    </row>
    <row r="40" spans="1:4" ht="25.5" x14ac:dyDescent="0.2">
      <c r="A40" s="1025">
        <v>6</v>
      </c>
      <c r="B40" s="1025">
        <v>20</v>
      </c>
      <c r="C40" s="1018" t="s">
        <v>2735</v>
      </c>
      <c r="D40" s="1026" t="s">
        <v>2734</v>
      </c>
    </row>
    <row r="41" spans="1:4" x14ac:dyDescent="0.2">
      <c r="A41" s="1025"/>
      <c r="B41" s="1025"/>
      <c r="C41" s="1018"/>
      <c r="D41" s="1026"/>
    </row>
    <row r="42" spans="1:4" x14ac:dyDescent="0.2">
      <c r="A42" s="1025"/>
      <c r="B42" s="1025"/>
      <c r="C42" s="1028" t="s">
        <v>39</v>
      </c>
      <c r="D42" s="1026"/>
    </row>
    <row r="43" spans="1:4" x14ac:dyDescent="0.2">
      <c r="A43" s="1025"/>
      <c r="B43" s="1025"/>
      <c r="C43" s="1018"/>
      <c r="D43" s="1026"/>
    </row>
    <row r="44" spans="1:4" x14ac:dyDescent="0.2">
      <c r="A44" s="1025">
        <v>7</v>
      </c>
      <c r="B44" s="1025">
        <v>21</v>
      </c>
      <c r="C44" s="1018" t="s">
        <v>2733</v>
      </c>
      <c r="D44" s="1026" t="s">
        <v>2732</v>
      </c>
    </row>
    <row r="45" spans="1:4" x14ac:dyDescent="0.2">
      <c r="A45" s="1025">
        <v>8</v>
      </c>
      <c r="B45" s="1025">
        <v>22</v>
      </c>
      <c r="C45" s="1018" t="s">
        <v>2731</v>
      </c>
      <c r="D45" s="1026" t="s">
        <v>2730</v>
      </c>
    </row>
    <row r="46" spans="1:4" x14ac:dyDescent="0.2">
      <c r="A46" s="1025"/>
      <c r="B46" s="1025">
        <v>23</v>
      </c>
      <c r="C46" s="1018" t="s">
        <v>2729</v>
      </c>
      <c r="D46" s="1026" t="s">
        <v>2728</v>
      </c>
    </row>
    <row r="47" spans="1:4" x14ac:dyDescent="0.2">
      <c r="A47" s="1025"/>
      <c r="B47" s="1025"/>
      <c r="C47" s="1019"/>
      <c r="D47" s="1026"/>
    </row>
    <row r="48" spans="1:4" x14ac:dyDescent="0.2">
      <c r="A48" s="1025"/>
      <c r="B48" s="1025"/>
      <c r="C48" s="1028" t="s">
        <v>10</v>
      </c>
      <c r="D48" s="1026"/>
    </row>
    <row r="49" spans="1:4" x14ac:dyDescent="0.2">
      <c r="A49" s="1025"/>
      <c r="B49" s="1025"/>
      <c r="C49" s="1018"/>
      <c r="D49" s="1026"/>
    </row>
    <row r="50" spans="1:4" x14ac:dyDescent="0.2">
      <c r="A50" s="1025">
        <v>9</v>
      </c>
      <c r="B50" s="1025">
        <v>24</v>
      </c>
      <c r="C50" s="1018" t="s">
        <v>2727</v>
      </c>
      <c r="D50" s="1026" t="s">
        <v>2726</v>
      </c>
    </row>
    <row r="51" spans="1:4" x14ac:dyDescent="0.2">
      <c r="A51" s="1025"/>
      <c r="B51" s="1025">
        <v>25</v>
      </c>
      <c r="C51" s="1018"/>
      <c r="D51" s="1026" t="s">
        <v>2725</v>
      </c>
    </row>
    <row r="52" spans="1:4" x14ac:dyDescent="0.2">
      <c r="A52" s="1025"/>
      <c r="B52" s="1025">
        <v>26</v>
      </c>
      <c r="C52" s="1019"/>
      <c r="D52" s="1026" t="s">
        <v>2724</v>
      </c>
    </row>
    <row r="53" spans="1:4" x14ac:dyDescent="0.2">
      <c r="A53" s="1025"/>
      <c r="B53" s="1025">
        <v>27</v>
      </c>
      <c r="C53" s="1018"/>
      <c r="D53" s="1026" t="s">
        <v>2723</v>
      </c>
    </row>
    <row r="54" spans="1:4" x14ac:dyDescent="0.2">
      <c r="A54" s="1025">
        <v>10</v>
      </c>
      <c r="B54" s="1025">
        <v>28</v>
      </c>
      <c r="C54" s="1029" t="s">
        <v>2722</v>
      </c>
      <c r="D54" s="1026" t="s">
        <v>2721</v>
      </c>
    </row>
    <row r="55" spans="1:4" x14ac:dyDescent="0.2">
      <c r="A55" s="1025"/>
      <c r="B55" s="1025">
        <v>29</v>
      </c>
      <c r="C55" s="1018"/>
      <c r="D55" s="1026" t="s">
        <v>2720</v>
      </c>
    </row>
    <row r="56" spans="1:4" x14ac:dyDescent="0.2">
      <c r="A56" s="1025">
        <v>11</v>
      </c>
      <c r="B56" s="1025">
        <v>30</v>
      </c>
      <c r="C56" s="1018" t="s">
        <v>2719</v>
      </c>
      <c r="D56" s="1026" t="s">
        <v>2718</v>
      </c>
    </row>
    <row r="57" spans="1:4" x14ac:dyDescent="0.2">
      <c r="A57" s="1025"/>
      <c r="B57" s="1025">
        <v>31</v>
      </c>
      <c r="C57" s="1018"/>
      <c r="D57" s="1026" t="s">
        <v>2717</v>
      </c>
    </row>
    <row r="58" spans="1:4" x14ac:dyDescent="0.2">
      <c r="A58" s="1025">
        <v>12</v>
      </c>
      <c r="B58" s="1025">
        <v>32</v>
      </c>
      <c r="C58" s="1018" t="s">
        <v>2716</v>
      </c>
      <c r="D58" s="1026" t="s">
        <v>2715</v>
      </c>
    </row>
    <row r="59" spans="1:4" x14ac:dyDescent="0.2">
      <c r="A59" s="1025"/>
      <c r="B59" s="1025">
        <v>33</v>
      </c>
      <c r="C59" s="1026"/>
      <c r="D59" s="1026" t="s">
        <v>2714</v>
      </c>
    </row>
    <row r="60" spans="1:4" x14ac:dyDescent="0.2">
      <c r="A60" s="1025"/>
      <c r="B60" s="1025">
        <v>34</v>
      </c>
      <c r="C60" s="1018"/>
      <c r="D60" s="1026" t="s">
        <v>2713</v>
      </c>
    </row>
    <row r="61" spans="1:4" x14ac:dyDescent="0.2">
      <c r="A61" s="1025">
        <v>13</v>
      </c>
      <c r="B61" s="1025">
        <v>35</v>
      </c>
      <c r="C61" s="1018" t="s">
        <v>2712</v>
      </c>
      <c r="D61" s="1026" t="s">
        <v>2711</v>
      </c>
    </row>
    <row r="62" spans="1:4" x14ac:dyDescent="0.2">
      <c r="A62" s="1025">
        <v>14</v>
      </c>
      <c r="B62" s="1025">
        <v>36</v>
      </c>
      <c r="C62" s="1018" t="s">
        <v>2710</v>
      </c>
      <c r="D62" s="1026" t="s">
        <v>2709</v>
      </c>
    </row>
    <row r="63" spans="1:4" x14ac:dyDescent="0.2">
      <c r="A63" s="1025">
        <v>15</v>
      </c>
      <c r="B63" s="1025">
        <v>37</v>
      </c>
      <c r="C63" s="1018" t="s">
        <v>2708</v>
      </c>
      <c r="D63" s="1026" t="s">
        <v>2707</v>
      </c>
    </row>
    <row r="64" spans="1:4" x14ac:dyDescent="0.2">
      <c r="A64" s="1025">
        <v>16</v>
      </c>
      <c r="B64" s="1025">
        <v>38</v>
      </c>
      <c r="C64" s="1018" t="s">
        <v>2706</v>
      </c>
      <c r="D64" s="1026" t="s">
        <v>2705</v>
      </c>
    </row>
    <row r="65" spans="1:4" x14ac:dyDescent="0.2">
      <c r="A65" s="1025">
        <v>17</v>
      </c>
      <c r="B65" s="1025">
        <v>39</v>
      </c>
      <c r="C65" s="1018" t="s">
        <v>2587</v>
      </c>
      <c r="D65" s="1026" t="s">
        <v>2704</v>
      </c>
    </row>
    <row r="66" spans="1:4" x14ac:dyDescent="0.2">
      <c r="A66" s="1025">
        <v>18</v>
      </c>
      <c r="B66" s="1025">
        <v>40</v>
      </c>
      <c r="C66" s="1018" t="s">
        <v>2703</v>
      </c>
      <c r="D66" s="1026" t="s">
        <v>2702</v>
      </c>
    </row>
    <row r="67" spans="1:4" x14ac:dyDescent="0.2">
      <c r="A67" s="1025">
        <v>19</v>
      </c>
      <c r="B67" s="1025">
        <v>41</v>
      </c>
      <c r="C67" s="1018" t="s">
        <v>2701</v>
      </c>
      <c r="D67" s="1026" t="s">
        <v>2700</v>
      </c>
    </row>
    <row r="68" spans="1:4" x14ac:dyDescent="0.2">
      <c r="A68" s="1025">
        <v>20</v>
      </c>
      <c r="B68" s="1025">
        <v>42</v>
      </c>
      <c r="C68" s="1018" t="s">
        <v>2699</v>
      </c>
      <c r="D68" s="1026" t="s">
        <v>2698</v>
      </c>
    </row>
    <row r="69" spans="1:4" x14ac:dyDescent="0.2">
      <c r="A69" s="1025">
        <v>21</v>
      </c>
      <c r="B69" s="1025">
        <v>43</v>
      </c>
      <c r="C69" s="1018" t="s">
        <v>2697</v>
      </c>
      <c r="D69" s="1026" t="s">
        <v>2696</v>
      </c>
    </row>
    <row r="70" spans="1:4" x14ac:dyDescent="0.2">
      <c r="A70" s="1025">
        <v>22</v>
      </c>
      <c r="B70" s="1025">
        <v>44</v>
      </c>
      <c r="C70" s="1018" t="s">
        <v>2695</v>
      </c>
      <c r="D70" s="1026" t="s">
        <v>2694</v>
      </c>
    </row>
    <row r="71" spans="1:4" x14ac:dyDescent="0.2">
      <c r="A71" s="1025">
        <v>23</v>
      </c>
      <c r="B71" s="1025">
        <v>45</v>
      </c>
      <c r="C71" s="1018" t="s">
        <v>2661</v>
      </c>
      <c r="D71" s="1026" t="s">
        <v>2693</v>
      </c>
    </row>
    <row r="72" spans="1:4" x14ac:dyDescent="0.2">
      <c r="A72" s="1025"/>
      <c r="B72" s="1025">
        <v>46</v>
      </c>
      <c r="C72" s="1018"/>
      <c r="D72" s="1026" t="s">
        <v>2692</v>
      </c>
    </row>
    <row r="73" spans="1:4" x14ac:dyDescent="0.2">
      <c r="A73" s="1025"/>
      <c r="B73" s="1025">
        <v>47</v>
      </c>
      <c r="C73" s="1018"/>
      <c r="D73" s="1026" t="s">
        <v>2691</v>
      </c>
    </row>
    <row r="74" spans="1:4" x14ac:dyDescent="0.2">
      <c r="A74" s="1025"/>
      <c r="B74" s="1025">
        <v>48</v>
      </c>
      <c r="C74" s="1018"/>
      <c r="D74" s="1026" t="s">
        <v>2690</v>
      </c>
    </row>
    <row r="75" spans="1:4" x14ac:dyDescent="0.2">
      <c r="A75" s="1025"/>
      <c r="B75" s="1025">
        <v>49</v>
      </c>
      <c r="C75" s="1018"/>
      <c r="D75" s="1026" t="s">
        <v>2689</v>
      </c>
    </row>
    <row r="76" spans="1:4" x14ac:dyDescent="0.2">
      <c r="A76" s="1025">
        <v>24</v>
      </c>
      <c r="B76" s="1025">
        <v>50</v>
      </c>
      <c r="C76" s="1018" t="s">
        <v>2688</v>
      </c>
      <c r="D76" s="1026" t="s">
        <v>2687</v>
      </c>
    </row>
    <row r="77" spans="1:4" x14ac:dyDescent="0.2">
      <c r="A77" s="1025">
        <v>25</v>
      </c>
      <c r="B77" s="1025">
        <v>51</v>
      </c>
      <c r="C77" s="1018" t="s">
        <v>2686</v>
      </c>
      <c r="D77" s="1026" t="s">
        <v>2685</v>
      </c>
    </row>
    <row r="78" spans="1:4" x14ac:dyDescent="0.2">
      <c r="A78" s="1025"/>
      <c r="B78" s="1025">
        <v>52</v>
      </c>
      <c r="C78" s="1019"/>
      <c r="D78" s="1026" t="s">
        <v>2684</v>
      </c>
    </row>
    <row r="79" spans="1:4" x14ac:dyDescent="0.2">
      <c r="A79" s="1025"/>
      <c r="B79" s="1025">
        <v>53</v>
      </c>
      <c r="C79" s="1018"/>
      <c r="D79" s="1026" t="s">
        <v>2683</v>
      </c>
    </row>
    <row r="80" spans="1:4" x14ac:dyDescent="0.2">
      <c r="A80" s="1025">
        <v>26</v>
      </c>
      <c r="B80" s="1025">
        <v>54</v>
      </c>
      <c r="C80" s="1029" t="s">
        <v>2682</v>
      </c>
      <c r="D80" s="1026" t="s">
        <v>2681</v>
      </c>
    </row>
    <row r="81" spans="1:4" x14ac:dyDescent="0.2">
      <c r="A81" s="1025"/>
      <c r="B81" s="1025"/>
      <c r="C81" s="1029" t="s">
        <v>2661</v>
      </c>
      <c r="D81" s="1026" t="s">
        <v>2680</v>
      </c>
    </row>
    <row r="82" spans="1:4" x14ac:dyDescent="0.2">
      <c r="A82" s="1025">
        <v>27</v>
      </c>
      <c r="B82" s="1025">
        <v>55</v>
      </c>
      <c r="C82" s="1018" t="s">
        <v>2679</v>
      </c>
      <c r="D82" s="1026" t="s">
        <v>2678</v>
      </c>
    </row>
    <row r="83" spans="1:4" x14ac:dyDescent="0.2">
      <c r="A83" s="1025">
        <v>28</v>
      </c>
      <c r="B83" s="1025">
        <v>56</v>
      </c>
      <c r="C83" s="1018" t="s">
        <v>2629</v>
      </c>
      <c r="D83" s="1026" t="s">
        <v>2677</v>
      </c>
    </row>
    <row r="84" spans="1:4" x14ac:dyDescent="0.2">
      <c r="A84" s="1025">
        <v>29</v>
      </c>
      <c r="B84" s="1025">
        <v>57</v>
      </c>
      <c r="C84" s="1018" t="s">
        <v>2676</v>
      </c>
      <c r="D84" s="1026" t="s">
        <v>2675</v>
      </c>
    </row>
    <row r="85" spans="1:4" x14ac:dyDescent="0.2">
      <c r="A85" s="1025">
        <v>30</v>
      </c>
      <c r="B85" s="1025">
        <v>58</v>
      </c>
      <c r="C85" s="1026" t="s">
        <v>2674</v>
      </c>
      <c r="D85" s="1026" t="s">
        <v>2673</v>
      </c>
    </row>
    <row r="86" spans="1:4" x14ac:dyDescent="0.2">
      <c r="A86" s="1025">
        <v>31</v>
      </c>
      <c r="B86" s="1025">
        <v>59</v>
      </c>
      <c r="C86" s="1026" t="s">
        <v>2642</v>
      </c>
      <c r="D86" s="1026" t="s">
        <v>2672</v>
      </c>
    </row>
    <row r="87" spans="1:4" x14ac:dyDescent="0.2">
      <c r="A87" s="1025">
        <v>32</v>
      </c>
      <c r="B87" s="1025">
        <v>60</v>
      </c>
      <c r="C87" s="1026" t="s">
        <v>2671</v>
      </c>
      <c r="D87" s="1026" t="s">
        <v>2670</v>
      </c>
    </row>
    <row r="88" spans="1:4" x14ac:dyDescent="0.2">
      <c r="A88" s="1025">
        <v>33</v>
      </c>
      <c r="B88" s="1025">
        <v>61</v>
      </c>
      <c r="C88" s="1026" t="s">
        <v>2669</v>
      </c>
      <c r="D88" s="1026" t="s">
        <v>2668</v>
      </c>
    </row>
    <row r="89" spans="1:4" x14ac:dyDescent="0.2">
      <c r="A89" s="1025">
        <v>34</v>
      </c>
      <c r="B89" s="1025">
        <v>62</v>
      </c>
      <c r="C89" s="1026" t="s">
        <v>2667</v>
      </c>
      <c r="D89" s="1026" t="s">
        <v>2666</v>
      </c>
    </row>
    <row r="90" spans="1:4" x14ac:dyDescent="0.2">
      <c r="A90" s="1025">
        <v>35</v>
      </c>
      <c r="B90" s="1025">
        <v>63</v>
      </c>
      <c r="C90" s="1026" t="s">
        <v>2663</v>
      </c>
      <c r="D90" s="1026" t="s">
        <v>2665</v>
      </c>
    </row>
    <row r="91" spans="1:4" x14ac:dyDescent="0.2">
      <c r="A91" s="1025"/>
      <c r="B91" s="1025"/>
      <c r="C91" s="1026" t="s">
        <v>2661</v>
      </c>
      <c r="D91" s="1026" t="s">
        <v>2664</v>
      </c>
    </row>
    <row r="92" spans="1:4" x14ac:dyDescent="0.2">
      <c r="A92" s="1025"/>
      <c r="B92" s="1025">
        <v>64</v>
      </c>
      <c r="C92" s="1026" t="s">
        <v>2663</v>
      </c>
      <c r="D92" s="1026" t="s">
        <v>2662</v>
      </c>
    </row>
    <row r="93" spans="1:4" x14ac:dyDescent="0.2">
      <c r="A93" s="1025"/>
      <c r="B93" s="1025"/>
      <c r="C93" s="1026" t="s">
        <v>2661</v>
      </c>
      <c r="D93" s="1026" t="s">
        <v>2660</v>
      </c>
    </row>
    <row r="94" spans="1:4" x14ac:dyDescent="0.2">
      <c r="A94" s="1025">
        <v>36</v>
      </c>
      <c r="B94" s="1025">
        <v>65</v>
      </c>
      <c r="C94" s="1026" t="s">
        <v>2659</v>
      </c>
      <c r="D94" s="1026" t="s">
        <v>2658</v>
      </c>
    </row>
    <row r="95" spans="1:4" x14ac:dyDescent="0.2">
      <c r="A95" s="1025">
        <v>37</v>
      </c>
      <c r="B95" s="1025">
        <v>66</v>
      </c>
      <c r="C95" s="1026" t="s">
        <v>2657</v>
      </c>
      <c r="D95" s="1026" t="s">
        <v>2656</v>
      </c>
    </row>
    <row r="96" spans="1:4" x14ac:dyDescent="0.2">
      <c r="A96" s="1025"/>
      <c r="B96" s="1025"/>
      <c r="C96" s="1026"/>
      <c r="D96" s="1026"/>
    </row>
    <row r="97" spans="1:4" x14ac:dyDescent="0.2">
      <c r="A97" s="1025"/>
      <c r="B97" s="1025"/>
      <c r="C97" s="1028" t="s">
        <v>9</v>
      </c>
      <c r="D97" s="1026"/>
    </row>
    <row r="98" spans="1:4" x14ac:dyDescent="0.2">
      <c r="A98" s="1025"/>
      <c r="B98" s="1025"/>
      <c r="C98" s="1018"/>
      <c r="D98" s="1026"/>
    </row>
    <row r="99" spans="1:4" x14ac:dyDescent="0.2">
      <c r="A99" s="1025">
        <v>38</v>
      </c>
      <c r="B99" s="1025">
        <v>67</v>
      </c>
      <c r="C99" s="1018" t="s">
        <v>2655</v>
      </c>
      <c r="D99" s="1026" t="s">
        <v>2654</v>
      </c>
    </row>
    <row r="100" spans="1:4" x14ac:dyDescent="0.2">
      <c r="A100" s="1025">
        <v>39</v>
      </c>
      <c r="B100" s="1025"/>
      <c r="C100" s="1018" t="s">
        <v>2653</v>
      </c>
      <c r="D100" s="1026" t="s">
        <v>2652</v>
      </c>
    </row>
    <row r="101" spans="1:4" x14ac:dyDescent="0.2">
      <c r="A101" s="1025">
        <v>40</v>
      </c>
      <c r="B101" s="1025">
        <v>68</v>
      </c>
      <c r="C101" s="1018" t="s">
        <v>2651</v>
      </c>
      <c r="D101" s="1026" t="s">
        <v>2650</v>
      </c>
    </row>
    <row r="102" spans="1:4" x14ac:dyDescent="0.2">
      <c r="A102" s="1025">
        <v>41</v>
      </c>
      <c r="B102" s="1025">
        <v>69</v>
      </c>
      <c r="C102" s="1018" t="s">
        <v>2649</v>
      </c>
      <c r="D102" s="1026" t="s">
        <v>2648</v>
      </c>
    </row>
    <row r="103" spans="1:4" ht="25.5" x14ac:dyDescent="0.2">
      <c r="A103" s="1025">
        <v>42</v>
      </c>
      <c r="B103" s="1025">
        <v>70</v>
      </c>
      <c r="C103" s="1018" t="s">
        <v>2647</v>
      </c>
      <c r="D103" s="1026" t="s">
        <v>2646</v>
      </c>
    </row>
    <row r="104" spans="1:4" x14ac:dyDescent="0.2">
      <c r="A104" s="1025"/>
      <c r="B104" s="1025">
        <v>71</v>
      </c>
      <c r="C104" s="1018"/>
      <c r="D104" s="1026" t="s">
        <v>2645</v>
      </c>
    </row>
    <row r="105" spans="1:4" x14ac:dyDescent="0.2">
      <c r="A105" s="1025">
        <v>43</v>
      </c>
      <c r="B105" s="1025">
        <v>72</v>
      </c>
      <c r="C105" s="1027" t="s">
        <v>2599</v>
      </c>
      <c r="D105" s="1026" t="s">
        <v>2644</v>
      </c>
    </row>
    <row r="106" spans="1:4" x14ac:dyDescent="0.2">
      <c r="A106" s="1025"/>
      <c r="B106" s="1025">
        <v>73</v>
      </c>
      <c r="C106" s="1027" t="s">
        <v>2576</v>
      </c>
      <c r="D106" s="1026" t="s">
        <v>2643</v>
      </c>
    </row>
    <row r="107" spans="1:4" x14ac:dyDescent="0.2">
      <c r="A107" s="1025">
        <v>44</v>
      </c>
      <c r="B107" s="1025">
        <v>74</v>
      </c>
      <c r="C107" s="1026" t="s">
        <v>2585</v>
      </c>
      <c r="D107" s="1026" t="s">
        <v>2602</v>
      </c>
    </row>
    <row r="108" spans="1:4" x14ac:dyDescent="0.2">
      <c r="A108" s="1025"/>
      <c r="B108" s="1025">
        <v>75</v>
      </c>
      <c r="C108" s="1026" t="s">
        <v>2642</v>
      </c>
      <c r="D108" s="1026" t="s">
        <v>2641</v>
      </c>
    </row>
    <row r="109" spans="1:4" x14ac:dyDescent="0.2">
      <c r="A109" s="1025">
        <v>45</v>
      </c>
      <c r="B109" s="1025">
        <v>76</v>
      </c>
      <c r="C109" s="1026" t="s">
        <v>2640</v>
      </c>
      <c r="D109" s="1026" t="s">
        <v>2639</v>
      </c>
    </row>
    <row r="110" spans="1:4" x14ac:dyDescent="0.2">
      <c r="A110" s="1025"/>
      <c r="B110" s="1025">
        <v>77</v>
      </c>
      <c r="C110" s="1026"/>
      <c r="D110" s="1026" t="s">
        <v>2638</v>
      </c>
    </row>
    <row r="111" spans="1:4" x14ac:dyDescent="0.2">
      <c r="A111" s="1025"/>
      <c r="B111" s="1025">
        <v>78</v>
      </c>
      <c r="C111" s="1026"/>
      <c r="D111" s="1026" t="s">
        <v>2637</v>
      </c>
    </row>
    <row r="112" spans="1:4" x14ac:dyDescent="0.2">
      <c r="A112" s="1025">
        <v>46</v>
      </c>
      <c r="B112" s="1025">
        <v>79</v>
      </c>
      <c r="C112" s="1026" t="s">
        <v>2636</v>
      </c>
      <c r="D112" s="1026" t="s">
        <v>2635</v>
      </c>
    </row>
    <row r="113" spans="1:4" x14ac:dyDescent="0.2">
      <c r="A113" s="1025">
        <v>47</v>
      </c>
      <c r="B113" s="1025">
        <v>80</v>
      </c>
      <c r="C113" s="1018" t="s">
        <v>2634</v>
      </c>
      <c r="D113" s="1026" t="s">
        <v>2633</v>
      </c>
    </row>
    <row r="114" spans="1:4" x14ac:dyDescent="0.2">
      <c r="A114" s="1025"/>
      <c r="B114" s="1025">
        <v>81</v>
      </c>
      <c r="C114" s="1018"/>
      <c r="D114" s="1026" t="s">
        <v>2632</v>
      </c>
    </row>
    <row r="115" spans="1:4" x14ac:dyDescent="0.2">
      <c r="A115" s="1025">
        <v>48</v>
      </c>
      <c r="B115" s="1025">
        <v>82</v>
      </c>
      <c r="C115" s="1018" t="s">
        <v>2631</v>
      </c>
      <c r="D115" s="1026" t="s">
        <v>2630</v>
      </c>
    </row>
    <row r="116" spans="1:4" x14ac:dyDescent="0.2">
      <c r="A116" s="1025">
        <v>49</v>
      </c>
      <c r="B116" s="1025">
        <v>83</v>
      </c>
      <c r="C116" s="1018" t="s">
        <v>2629</v>
      </c>
      <c r="D116" s="1026" t="s">
        <v>2628</v>
      </c>
    </row>
    <row r="117" spans="1:4" x14ac:dyDescent="0.2">
      <c r="A117" s="1025">
        <v>50</v>
      </c>
      <c r="B117" s="1025">
        <v>84</v>
      </c>
      <c r="C117" s="1018" t="s">
        <v>2627</v>
      </c>
      <c r="D117" s="1026" t="s">
        <v>2626</v>
      </c>
    </row>
    <row r="118" spans="1:4" x14ac:dyDescent="0.2">
      <c r="A118" s="1025">
        <v>51</v>
      </c>
      <c r="B118" s="1025">
        <v>85</v>
      </c>
      <c r="C118" s="1018" t="s">
        <v>2625</v>
      </c>
      <c r="D118" s="1026" t="s">
        <v>2624</v>
      </c>
    </row>
    <row r="119" spans="1:4" x14ac:dyDescent="0.2">
      <c r="A119" s="1025"/>
      <c r="B119" s="1025">
        <v>86</v>
      </c>
      <c r="C119" s="1018"/>
      <c r="D119" s="1026" t="s">
        <v>2623</v>
      </c>
    </row>
    <row r="120" spans="1:4" x14ac:dyDescent="0.2">
      <c r="A120" s="1025"/>
      <c r="B120" s="1025">
        <v>87</v>
      </c>
      <c r="C120" s="1018"/>
      <c r="D120" s="1026" t="s">
        <v>2622</v>
      </c>
    </row>
    <row r="121" spans="1:4" x14ac:dyDescent="0.2">
      <c r="A121" s="1025"/>
      <c r="B121" s="1025"/>
      <c r="C121" s="1018"/>
      <c r="D121" s="1026"/>
    </row>
    <row r="122" spans="1:4" x14ac:dyDescent="0.2">
      <c r="A122" s="1025"/>
      <c r="B122" s="1025"/>
      <c r="C122" s="1028" t="s">
        <v>8</v>
      </c>
      <c r="D122" s="1026"/>
    </row>
    <row r="123" spans="1:4" x14ac:dyDescent="0.2">
      <c r="A123" s="1025"/>
      <c r="B123" s="1025"/>
      <c r="C123" s="1018"/>
      <c r="D123" s="1026"/>
    </row>
    <row r="124" spans="1:4" x14ac:dyDescent="0.2">
      <c r="A124" s="1025">
        <v>52</v>
      </c>
      <c r="B124" s="1025">
        <v>88</v>
      </c>
      <c r="C124" s="1018" t="s">
        <v>2621</v>
      </c>
      <c r="D124" s="1026" t="s">
        <v>2620</v>
      </c>
    </row>
    <row r="125" spans="1:4" x14ac:dyDescent="0.2">
      <c r="A125" s="1025">
        <v>53</v>
      </c>
      <c r="B125" s="1025">
        <v>89</v>
      </c>
      <c r="C125" s="1018" t="s">
        <v>2619</v>
      </c>
      <c r="D125" s="1026" t="s">
        <v>2618</v>
      </c>
    </row>
    <row r="126" spans="1:4" x14ac:dyDescent="0.2">
      <c r="A126" s="1025">
        <v>54</v>
      </c>
      <c r="B126" s="1025">
        <v>90</v>
      </c>
      <c r="C126" s="1018" t="s">
        <v>2617</v>
      </c>
      <c r="D126" s="1026" t="s">
        <v>2616</v>
      </c>
    </row>
    <row r="127" spans="1:4" x14ac:dyDescent="0.2">
      <c r="A127" s="1025">
        <v>55</v>
      </c>
      <c r="B127" s="1025">
        <v>91</v>
      </c>
      <c r="C127" s="1018" t="s">
        <v>2612</v>
      </c>
      <c r="D127" s="1026" t="s">
        <v>2615</v>
      </c>
    </row>
    <row r="128" spans="1:4" x14ac:dyDescent="0.2">
      <c r="A128" s="1025">
        <v>56</v>
      </c>
      <c r="B128" s="1025"/>
      <c r="C128" s="1018" t="s">
        <v>2614</v>
      </c>
      <c r="D128" s="1026" t="s">
        <v>2613</v>
      </c>
    </row>
    <row r="129" spans="1:4" x14ac:dyDescent="0.2">
      <c r="A129" s="1025"/>
      <c r="B129" s="1025">
        <v>92</v>
      </c>
      <c r="C129" s="1018" t="s">
        <v>2612</v>
      </c>
      <c r="D129" s="1026" t="s">
        <v>2611</v>
      </c>
    </row>
    <row r="130" spans="1:4" x14ac:dyDescent="0.2">
      <c r="A130" s="1025">
        <v>57</v>
      </c>
      <c r="B130" s="1025">
        <v>93</v>
      </c>
      <c r="C130" s="1018" t="s">
        <v>2610</v>
      </c>
      <c r="D130" s="1026" t="s">
        <v>2609</v>
      </c>
    </row>
    <row r="131" spans="1:4" x14ac:dyDescent="0.2">
      <c r="A131" s="1025"/>
      <c r="B131" s="1025"/>
      <c r="C131" s="1018"/>
      <c r="D131" s="1026"/>
    </row>
    <row r="132" spans="1:4" x14ac:dyDescent="0.2">
      <c r="A132" s="1025"/>
      <c r="B132" s="1025"/>
      <c r="C132" s="1028" t="s">
        <v>37</v>
      </c>
      <c r="D132" s="1026"/>
    </row>
    <row r="133" spans="1:4" x14ac:dyDescent="0.2">
      <c r="A133" s="1025"/>
      <c r="B133" s="1025"/>
      <c r="C133" s="1018"/>
      <c r="D133" s="1026"/>
    </row>
    <row r="134" spans="1:4" x14ac:dyDescent="0.2">
      <c r="A134" s="1025">
        <v>58</v>
      </c>
      <c r="B134" s="1025">
        <v>94</v>
      </c>
      <c r="C134" s="1018" t="s">
        <v>2608</v>
      </c>
      <c r="D134" s="1026" t="s">
        <v>2607</v>
      </c>
    </row>
    <row r="135" spans="1:4" x14ac:dyDescent="0.2">
      <c r="A135" s="1025"/>
      <c r="B135" s="1025">
        <v>95</v>
      </c>
      <c r="C135" s="1018" t="s">
        <v>2587</v>
      </c>
      <c r="D135" s="1026" t="s">
        <v>2606</v>
      </c>
    </row>
    <row r="136" spans="1:4" x14ac:dyDescent="0.2">
      <c r="A136" s="1025">
        <v>59</v>
      </c>
      <c r="B136" s="1025">
        <v>96</v>
      </c>
      <c r="C136" s="1018" t="s">
        <v>2605</v>
      </c>
      <c r="D136" s="1026" t="s">
        <v>2604</v>
      </c>
    </row>
    <row r="137" spans="1:4" x14ac:dyDescent="0.2">
      <c r="A137" s="1025">
        <v>60</v>
      </c>
      <c r="B137" s="1025">
        <v>97</v>
      </c>
      <c r="C137" s="1026" t="s">
        <v>2603</v>
      </c>
      <c r="D137" s="1026" t="s">
        <v>2602</v>
      </c>
    </row>
    <row r="138" spans="1:4" x14ac:dyDescent="0.2">
      <c r="A138" s="1025">
        <v>61</v>
      </c>
      <c r="B138" s="1025">
        <v>98</v>
      </c>
      <c r="C138" s="1026" t="s">
        <v>2601</v>
      </c>
      <c r="D138" s="1026" t="s">
        <v>2600</v>
      </c>
    </row>
    <row r="139" spans="1:4" ht="17.25" customHeight="1" x14ac:dyDescent="0.2">
      <c r="A139" s="1025"/>
      <c r="B139" s="1025">
        <v>99</v>
      </c>
      <c r="C139" s="1026" t="s">
        <v>2599</v>
      </c>
      <c r="D139" s="1026" t="s">
        <v>2598</v>
      </c>
    </row>
    <row r="140" spans="1:4" x14ac:dyDescent="0.2">
      <c r="A140" s="1025"/>
      <c r="B140" s="1025">
        <v>100</v>
      </c>
      <c r="C140" s="1018"/>
      <c r="D140" s="1026" t="s">
        <v>2597</v>
      </c>
    </row>
    <row r="141" spans="1:4" x14ac:dyDescent="0.2">
      <c r="A141" s="1025"/>
      <c r="B141" s="1025">
        <v>101</v>
      </c>
      <c r="C141" s="1018"/>
      <c r="D141" s="1026" t="s">
        <v>2596</v>
      </c>
    </row>
    <row r="142" spans="1:4" x14ac:dyDescent="0.2">
      <c r="A142" s="1025"/>
      <c r="B142" s="1025">
        <v>102</v>
      </c>
      <c r="C142" s="1018"/>
      <c r="D142" s="1026" t="s">
        <v>2595</v>
      </c>
    </row>
    <row r="143" spans="1:4" x14ac:dyDescent="0.2">
      <c r="A143" s="1025">
        <v>62</v>
      </c>
      <c r="B143" s="1025">
        <v>103</v>
      </c>
      <c r="C143" s="1027" t="s">
        <v>2594</v>
      </c>
      <c r="D143" s="1026" t="s">
        <v>2593</v>
      </c>
    </row>
    <row r="144" spans="1:4" x14ac:dyDescent="0.2">
      <c r="A144" s="1025">
        <v>63</v>
      </c>
      <c r="B144" s="1025">
        <v>104</v>
      </c>
      <c r="C144" s="1027" t="s">
        <v>2592</v>
      </c>
      <c r="D144" s="1026" t="s">
        <v>2591</v>
      </c>
    </row>
    <row r="145" spans="1:5" x14ac:dyDescent="0.2">
      <c r="A145" s="1025">
        <v>64</v>
      </c>
      <c r="B145" s="1025">
        <v>105</v>
      </c>
      <c r="C145" s="1018" t="s">
        <v>2590</v>
      </c>
      <c r="D145" s="1026" t="s">
        <v>2589</v>
      </c>
    </row>
    <row r="146" spans="1:5" x14ac:dyDescent="0.2">
      <c r="A146" s="1025"/>
      <c r="B146" s="1025"/>
      <c r="C146" s="1028" t="s">
        <v>2588</v>
      </c>
      <c r="D146" s="1026"/>
    </row>
    <row r="147" spans="1:5" x14ac:dyDescent="0.2">
      <c r="A147" s="1025"/>
      <c r="B147" s="1025"/>
      <c r="C147" s="1027"/>
      <c r="D147" s="1026"/>
    </row>
    <row r="148" spans="1:5" x14ac:dyDescent="0.2">
      <c r="A148" s="1025"/>
      <c r="B148" s="1025">
        <v>106</v>
      </c>
      <c r="C148" s="1018" t="s">
        <v>2587</v>
      </c>
      <c r="D148" s="1026" t="s">
        <v>2586</v>
      </c>
      <c r="E148" s="1026"/>
    </row>
    <row r="149" spans="1:5" x14ac:dyDescent="0.2">
      <c r="A149" s="1025"/>
      <c r="B149" s="1025">
        <v>107</v>
      </c>
      <c r="C149" s="1026" t="s">
        <v>2585</v>
      </c>
      <c r="D149" s="1026" t="s">
        <v>2584</v>
      </c>
      <c r="E149" s="1026"/>
    </row>
    <row r="150" spans="1:5" x14ac:dyDescent="0.2">
      <c r="A150" s="1025"/>
      <c r="B150" s="1025">
        <v>108</v>
      </c>
      <c r="C150" s="1026"/>
      <c r="D150" s="1026" t="s">
        <v>2583</v>
      </c>
      <c r="E150" s="1026"/>
    </row>
    <row r="151" spans="1:5" x14ac:dyDescent="0.2">
      <c r="A151" s="1025"/>
      <c r="B151" s="1025">
        <v>109</v>
      </c>
      <c r="C151" s="1018"/>
      <c r="D151" s="1026" t="s">
        <v>2582</v>
      </c>
      <c r="E151" s="1026"/>
    </row>
    <row r="152" spans="1:5" x14ac:dyDescent="0.2">
      <c r="A152" s="1025"/>
      <c r="B152" s="1025">
        <v>110</v>
      </c>
      <c r="C152" s="1018"/>
      <c r="D152" s="1026" t="s">
        <v>2581</v>
      </c>
      <c r="E152" s="1026"/>
    </row>
    <row r="153" spans="1:5" x14ac:dyDescent="0.2">
      <c r="A153" s="1025"/>
      <c r="B153" s="1025">
        <v>111</v>
      </c>
      <c r="C153" s="1018"/>
      <c r="D153" s="1026" t="s">
        <v>2580</v>
      </c>
      <c r="E153" s="1026"/>
    </row>
    <row r="154" spans="1:5" x14ac:dyDescent="0.2">
      <c r="A154" s="1025"/>
      <c r="B154" s="1025">
        <v>112</v>
      </c>
      <c r="C154" s="1026"/>
      <c r="D154" s="1026" t="s">
        <v>2579</v>
      </c>
      <c r="E154" s="1026"/>
    </row>
    <row r="155" spans="1:5" x14ac:dyDescent="0.2">
      <c r="A155" s="1025"/>
      <c r="B155" s="1025">
        <v>113</v>
      </c>
      <c r="C155" s="1026"/>
      <c r="D155" s="1026" t="s">
        <v>2578</v>
      </c>
      <c r="E155" s="1026"/>
    </row>
    <row r="156" spans="1:5" x14ac:dyDescent="0.2">
      <c r="A156" s="1025"/>
      <c r="B156" s="1025">
        <v>114</v>
      </c>
      <c r="C156" s="1026"/>
      <c r="D156" s="1026" t="s">
        <v>2577</v>
      </c>
      <c r="E156" s="1026"/>
    </row>
    <row r="157" spans="1:5" ht="25.5" x14ac:dyDescent="0.2">
      <c r="A157" s="1025"/>
      <c r="B157" s="1025">
        <v>115</v>
      </c>
      <c r="C157" s="1026" t="s">
        <v>2576</v>
      </c>
      <c r="D157" s="1026" t="s">
        <v>2575</v>
      </c>
      <c r="E157" s="1026"/>
    </row>
    <row r="158" spans="1:5" ht="25.5" x14ac:dyDescent="0.2">
      <c r="A158" s="1025">
        <v>67</v>
      </c>
      <c r="B158" s="1025">
        <v>116</v>
      </c>
      <c r="C158" s="1029" t="s">
        <v>2574</v>
      </c>
      <c r="D158" s="1026" t="s">
        <v>2573</v>
      </c>
      <c r="E158" s="1026"/>
    </row>
    <row r="159" spans="1:5" x14ac:dyDescent="0.2">
      <c r="A159" s="1025">
        <v>68</v>
      </c>
      <c r="B159" s="1025">
        <v>117</v>
      </c>
      <c r="C159" s="1018" t="s">
        <v>2572</v>
      </c>
      <c r="D159" s="1026" t="s">
        <v>2571</v>
      </c>
      <c r="E159" s="1026"/>
    </row>
    <row r="160" spans="1:5" x14ac:dyDescent="0.2">
      <c r="A160" s="1025">
        <v>69</v>
      </c>
      <c r="B160" s="1025">
        <v>118</v>
      </c>
      <c r="C160" s="1018" t="s">
        <v>2570</v>
      </c>
      <c r="D160" s="1026" t="s">
        <v>2569</v>
      </c>
      <c r="E160" s="1026"/>
    </row>
    <row r="161" spans="1:5" x14ac:dyDescent="0.2">
      <c r="A161" s="1025"/>
      <c r="B161" s="1025">
        <v>119</v>
      </c>
      <c r="C161" s="1026" t="s">
        <v>2568</v>
      </c>
      <c r="D161" s="1026" t="s">
        <v>2567</v>
      </c>
      <c r="E161" s="1026"/>
    </row>
    <row r="162" spans="1:5" x14ac:dyDescent="0.2">
      <c r="A162" s="1025"/>
      <c r="B162" s="1025">
        <v>120</v>
      </c>
      <c r="C162" s="1026"/>
      <c r="D162" s="1026" t="s">
        <v>2566</v>
      </c>
      <c r="E162" s="1026"/>
    </row>
    <row r="163" spans="1:5" x14ac:dyDescent="0.2">
      <c r="A163" s="1025"/>
      <c r="B163" s="1025">
        <v>121</v>
      </c>
      <c r="C163" s="1026"/>
      <c r="D163" s="1026" t="s">
        <v>2565</v>
      </c>
      <c r="E163" s="1026"/>
    </row>
    <row r="164" spans="1:5" x14ac:dyDescent="0.2">
      <c r="A164" s="1025"/>
      <c r="B164" s="1025">
        <v>122</v>
      </c>
      <c r="C164" s="1026"/>
      <c r="D164" s="1026" t="s">
        <v>2564</v>
      </c>
      <c r="E164" s="1026"/>
    </row>
    <row r="165" spans="1:5" x14ac:dyDescent="0.2">
      <c r="A165" s="1025"/>
      <c r="B165" s="1025">
        <v>123</v>
      </c>
      <c r="C165" s="1026"/>
      <c r="D165" s="1026" t="s">
        <v>2563</v>
      </c>
      <c r="E165" s="1026"/>
    </row>
    <row r="166" spans="1:5" x14ac:dyDescent="0.2">
      <c r="A166" s="1025"/>
      <c r="B166" s="1025">
        <v>124</v>
      </c>
      <c r="C166" s="1026"/>
      <c r="D166" s="1026" t="s">
        <v>2562</v>
      </c>
      <c r="E166" s="1026"/>
    </row>
    <row r="167" spans="1:5" x14ac:dyDescent="0.2">
      <c r="A167" s="1025"/>
      <c r="B167" s="1025">
        <v>125</v>
      </c>
      <c r="C167" s="1026"/>
      <c r="D167" s="1026" t="s">
        <v>2561</v>
      </c>
      <c r="E167" s="1026"/>
    </row>
    <row r="168" spans="1:5" x14ac:dyDescent="0.2">
      <c r="A168" s="1025"/>
      <c r="B168" s="1025">
        <v>126</v>
      </c>
      <c r="C168" s="1026"/>
      <c r="D168" s="1026" t="s">
        <v>2560</v>
      </c>
      <c r="E168" s="1026"/>
    </row>
    <row r="169" spans="1:5" x14ac:dyDescent="0.2">
      <c r="A169" s="1025"/>
      <c r="B169" s="1025">
        <v>127</v>
      </c>
      <c r="C169" s="1026"/>
      <c r="D169" s="1026" t="s">
        <v>2559</v>
      </c>
      <c r="E169" s="1026"/>
    </row>
    <row r="170" spans="1:5" x14ac:dyDescent="0.2">
      <c r="A170" s="1025"/>
      <c r="B170" s="1025">
        <v>128</v>
      </c>
      <c r="C170" s="1026"/>
      <c r="D170" s="1026" t="s">
        <v>2558</v>
      </c>
      <c r="E170" s="1026"/>
    </row>
    <row r="171" spans="1:5" x14ac:dyDescent="0.2">
      <c r="A171" s="1025"/>
      <c r="B171" s="1025">
        <v>129</v>
      </c>
      <c r="C171" s="1026"/>
      <c r="D171" s="1026" t="s">
        <v>2557</v>
      </c>
      <c r="E171" s="1026"/>
    </row>
    <row r="172" spans="1:5" x14ac:dyDescent="0.2">
      <c r="A172" s="1025"/>
      <c r="B172" s="1025">
        <v>130</v>
      </c>
      <c r="C172" s="1026"/>
      <c r="D172" s="1026" t="s">
        <v>2556</v>
      </c>
      <c r="E172" s="1026"/>
    </row>
    <row r="173" spans="1:5" x14ac:dyDescent="0.2">
      <c r="A173" s="1025">
        <v>70</v>
      </c>
      <c r="B173" s="1025">
        <v>131</v>
      </c>
      <c r="C173" s="1026" t="s">
        <v>2555</v>
      </c>
      <c r="D173" s="1026" t="s">
        <v>2554</v>
      </c>
      <c r="E173" s="1026"/>
    </row>
    <row r="174" spans="1:5" ht="25.5" x14ac:dyDescent="0.2">
      <c r="A174" s="1025">
        <v>71</v>
      </c>
      <c r="B174" s="1025">
        <v>132</v>
      </c>
      <c r="C174" s="1026" t="s">
        <v>2553</v>
      </c>
      <c r="D174" s="1026" t="s">
        <v>2552</v>
      </c>
      <c r="E174" s="1026"/>
    </row>
    <row r="175" spans="1:5" ht="25.5" x14ac:dyDescent="0.2">
      <c r="A175" s="1025"/>
      <c r="B175" s="1025">
        <v>133</v>
      </c>
      <c r="C175" s="1026"/>
      <c r="D175" s="1026" t="s">
        <v>2551</v>
      </c>
      <c r="E175" s="1026"/>
    </row>
    <row r="176" spans="1:5" x14ac:dyDescent="0.2">
      <c r="A176" s="1025">
        <v>72</v>
      </c>
      <c r="B176" s="1025">
        <v>134</v>
      </c>
      <c r="C176" s="1026" t="s">
        <v>2550</v>
      </c>
      <c r="D176" s="1026" t="s">
        <v>2549</v>
      </c>
      <c r="E176" s="1026"/>
    </row>
    <row r="177" spans="1:5" x14ac:dyDescent="0.2">
      <c r="A177" s="1025">
        <v>73</v>
      </c>
      <c r="B177" s="1025">
        <v>135</v>
      </c>
      <c r="C177" s="1026" t="s">
        <v>2548</v>
      </c>
      <c r="D177" s="1026" t="s">
        <v>2547</v>
      </c>
      <c r="E177" s="1026"/>
    </row>
    <row r="178" spans="1:5" x14ac:dyDescent="0.2">
      <c r="A178" s="1025">
        <v>74</v>
      </c>
      <c r="B178" s="1025">
        <v>136</v>
      </c>
      <c r="C178" s="1026" t="s">
        <v>2546</v>
      </c>
      <c r="D178" s="1026" t="s">
        <v>2545</v>
      </c>
      <c r="E178" s="1026"/>
    </row>
    <row r="179" spans="1:5" x14ac:dyDescent="0.2">
      <c r="A179" s="1025"/>
      <c r="B179" s="1025">
        <v>137</v>
      </c>
      <c r="C179" s="1026" t="s">
        <v>2544</v>
      </c>
      <c r="D179" s="1026" t="s">
        <v>2543</v>
      </c>
    </row>
    <row r="180" spans="1:5" x14ac:dyDescent="0.2">
      <c r="A180" s="1025"/>
      <c r="B180" s="1025">
        <v>138</v>
      </c>
      <c r="C180" s="1018"/>
      <c r="D180" s="1026" t="s">
        <v>2542</v>
      </c>
    </row>
    <row r="181" spans="1:5" x14ac:dyDescent="0.2">
      <c r="A181" s="1025"/>
      <c r="B181" s="1025">
        <v>139</v>
      </c>
      <c r="C181" s="1018"/>
      <c r="D181" s="1026" t="s">
        <v>2541</v>
      </c>
    </row>
    <row r="182" spans="1:5" x14ac:dyDescent="0.2">
      <c r="A182" s="1025"/>
      <c r="B182" s="1025">
        <v>140</v>
      </c>
      <c r="C182" s="1018"/>
      <c r="D182" s="1026" t="s">
        <v>2540</v>
      </c>
    </row>
    <row r="183" spans="1:5" x14ac:dyDescent="0.2">
      <c r="A183" s="1025"/>
      <c r="B183" s="1025">
        <v>141</v>
      </c>
      <c r="C183" s="1018"/>
      <c r="D183" s="1026" t="s">
        <v>2539</v>
      </c>
    </row>
    <row r="184" spans="1:5" x14ac:dyDescent="0.2">
      <c r="A184" s="1025"/>
      <c r="B184" s="1025"/>
      <c r="C184" s="1018"/>
      <c r="D184" s="1026"/>
    </row>
    <row r="185" spans="1:5" x14ac:dyDescent="0.2">
      <c r="A185" s="1025"/>
      <c r="B185" s="1025"/>
      <c r="C185" s="1028" t="s">
        <v>2538</v>
      </c>
      <c r="D185" s="1026"/>
    </row>
    <row r="186" spans="1:5" x14ac:dyDescent="0.2">
      <c r="A186" s="1025"/>
      <c r="B186" s="1025"/>
      <c r="C186" s="1027"/>
      <c r="D186" s="1026"/>
    </row>
    <row r="187" spans="1:5" x14ac:dyDescent="0.2">
      <c r="A187" s="1025">
        <v>75</v>
      </c>
      <c r="B187" s="1025">
        <v>142</v>
      </c>
      <c r="C187" s="1026" t="s">
        <v>2537</v>
      </c>
      <c r="D187" s="1026" t="s">
        <v>2536</v>
      </c>
    </row>
    <row r="188" spans="1:5" x14ac:dyDescent="0.2">
      <c r="A188" s="1025">
        <v>76</v>
      </c>
      <c r="B188" s="1025">
        <v>143</v>
      </c>
      <c r="C188" s="1026" t="s">
        <v>2535</v>
      </c>
      <c r="D188" s="1026"/>
    </row>
    <row r="189" spans="1:5" x14ac:dyDescent="0.2">
      <c r="A189" s="1025">
        <v>77</v>
      </c>
      <c r="B189" s="1025">
        <v>144</v>
      </c>
      <c r="C189" s="1026" t="s">
        <v>2534</v>
      </c>
      <c r="D189" s="1026"/>
    </row>
    <row r="190" spans="1:5" x14ac:dyDescent="0.2">
      <c r="A190" s="1025">
        <v>78</v>
      </c>
      <c r="B190" s="1025">
        <v>145</v>
      </c>
      <c r="C190" s="1026" t="s">
        <v>2533</v>
      </c>
      <c r="D190" s="1026" t="s">
        <v>2468</v>
      </c>
    </row>
    <row r="191" spans="1:5" ht="25.5" x14ac:dyDescent="0.2">
      <c r="A191" s="1025">
        <v>79</v>
      </c>
      <c r="B191" s="1025">
        <v>146</v>
      </c>
      <c r="C191" s="1026" t="s">
        <v>2532</v>
      </c>
      <c r="D191" s="1026" t="s">
        <v>2531</v>
      </c>
    </row>
    <row r="192" spans="1:5" x14ac:dyDescent="0.2">
      <c r="A192" s="1025"/>
      <c r="B192" s="1025"/>
      <c r="C192" s="1026" t="s">
        <v>2530</v>
      </c>
      <c r="D192" s="1026" t="s">
        <v>2529</v>
      </c>
    </row>
    <row r="193" spans="1:4" x14ac:dyDescent="0.2">
      <c r="A193" s="1025">
        <v>80</v>
      </c>
      <c r="B193" s="1025">
        <v>147</v>
      </c>
      <c r="C193" s="1026" t="s">
        <v>2528</v>
      </c>
      <c r="D193" s="1026" t="s">
        <v>2524</v>
      </c>
    </row>
    <row r="194" spans="1:4" ht="25.5" x14ac:dyDescent="0.2">
      <c r="A194" s="1025">
        <v>81</v>
      </c>
      <c r="B194" s="1025">
        <v>148</v>
      </c>
      <c r="C194" s="1026" t="s">
        <v>2527</v>
      </c>
      <c r="D194" s="1026"/>
    </row>
    <row r="195" spans="1:4" ht="25.5" x14ac:dyDescent="0.2">
      <c r="A195" s="1025">
        <v>82</v>
      </c>
      <c r="B195" s="1025">
        <v>149</v>
      </c>
      <c r="C195" s="1026" t="s">
        <v>2526</v>
      </c>
      <c r="D195" s="1026"/>
    </row>
    <row r="196" spans="1:4" x14ac:dyDescent="0.2">
      <c r="A196" s="1025">
        <v>83</v>
      </c>
      <c r="B196" s="1025">
        <v>150</v>
      </c>
      <c r="C196" s="1026" t="s">
        <v>2525</v>
      </c>
      <c r="D196" s="1026" t="s">
        <v>2524</v>
      </c>
    </row>
    <row r="197" spans="1:4" x14ac:dyDescent="0.2">
      <c r="A197" s="1025">
        <v>84</v>
      </c>
      <c r="B197" s="1025">
        <v>151</v>
      </c>
      <c r="C197" s="1026" t="s">
        <v>2523</v>
      </c>
      <c r="D197" s="1026" t="s">
        <v>2501</v>
      </c>
    </row>
    <row r="198" spans="1:4" x14ac:dyDescent="0.2">
      <c r="A198" s="1025">
        <v>85</v>
      </c>
      <c r="B198" s="1025">
        <v>152</v>
      </c>
      <c r="C198" s="1026" t="s">
        <v>2522</v>
      </c>
      <c r="D198" s="1026" t="s">
        <v>2521</v>
      </c>
    </row>
    <row r="199" spans="1:4" x14ac:dyDescent="0.2">
      <c r="A199" s="1025">
        <v>86</v>
      </c>
      <c r="B199" s="1025">
        <v>153</v>
      </c>
      <c r="C199" s="1026" t="s">
        <v>2520</v>
      </c>
      <c r="D199" s="1026" t="s">
        <v>2468</v>
      </c>
    </row>
    <row r="200" spans="1:4" x14ac:dyDescent="0.2">
      <c r="A200" s="1025">
        <v>87</v>
      </c>
      <c r="B200" s="1025">
        <v>154</v>
      </c>
      <c r="C200" s="1026" t="s">
        <v>2519</v>
      </c>
      <c r="D200" s="1026" t="s">
        <v>2501</v>
      </c>
    </row>
    <row r="201" spans="1:4" x14ac:dyDescent="0.2">
      <c r="A201" s="1025">
        <v>88</v>
      </c>
      <c r="B201" s="1025">
        <v>155</v>
      </c>
      <c r="C201" s="1026" t="s">
        <v>2518</v>
      </c>
      <c r="D201" s="1026"/>
    </row>
    <row r="202" spans="1:4" ht="25.5" x14ac:dyDescent="0.2">
      <c r="A202" s="1025">
        <v>89</v>
      </c>
      <c r="B202" s="1025">
        <v>156</v>
      </c>
      <c r="C202" s="1026" t="s">
        <v>2517</v>
      </c>
      <c r="D202" s="1026" t="s">
        <v>2516</v>
      </c>
    </row>
    <row r="203" spans="1:4" x14ac:dyDescent="0.2">
      <c r="A203" s="1025">
        <v>90</v>
      </c>
      <c r="B203" s="1025">
        <v>157</v>
      </c>
      <c r="C203" s="1026" t="s">
        <v>2515</v>
      </c>
      <c r="D203" s="1026" t="s">
        <v>2514</v>
      </c>
    </row>
    <row r="204" spans="1:4" x14ac:dyDescent="0.2">
      <c r="A204" s="1025">
        <v>91</v>
      </c>
      <c r="B204" s="1025">
        <v>158</v>
      </c>
      <c r="C204" s="1026" t="s">
        <v>2513</v>
      </c>
      <c r="D204" s="1026" t="s">
        <v>2501</v>
      </c>
    </row>
    <row r="205" spans="1:4" x14ac:dyDescent="0.2">
      <c r="A205" s="1025">
        <v>92</v>
      </c>
      <c r="B205" s="1025">
        <v>159</v>
      </c>
      <c r="C205" s="1026" t="s">
        <v>2512</v>
      </c>
      <c r="D205" s="1026" t="s">
        <v>2501</v>
      </c>
    </row>
    <row r="206" spans="1:4" x14ac:dyDescent="0.2">
      <c r="A206" s="1025">
        <v>93</v>
      </c>
      <c r="B206" s="1025">
        <v>160</v>
      </c>
      <c r="C206" s="1026" t="s">
        <v>2511</v>
      </c>
      <c r="D206" s="1026" t="s">
        <v>2501</v>
      </c>
    </row>
    <row r="207" spans="1:4" ht="25.5" x14ac:dyDescent="0.2">
      <c r="A207" s="1025">
        <v>94</v>
      </c>
      <c r="B207" s="1025">
        <v>161</v>
      </c>
      <c r="C207" s="1026" t="s">
        <v>2510</v>
      </c>
      <c r="D207" s="1026" t="s">
        <v>2509</v>
      </c>
    </row>
    <row r="208" spans="1:4" x14ac:dyDescent="0.2">
      <c r="A208" s="1025">
        <v>95</v>
      </c>
      <c r="B208" s="1025">
        <v>162</v>
      </c>
      <c r="C208" s="1026" t="s">
        <v>2508</v>
      </c>
      <c r="D208" s="1026" t="s">
        <v>2501</v>
      </c>
    </row>
    <row r="209" spans="1:4" x14ac:dyDescent="0.2">
      <c r="A209" s="1025">
        <v>96</v>
      </c>
      <c r="B209" s="1025">
        <v>163</v>
      </c>
      <c r="C209" s="1026" t="s">
        <v>2507</v>
      </c>
      <c r="D209" s="1026"/>
    </row>
    <row r="210" spans="1:4" x14ac:dyDescent="0.2">
      <c r="A210" s="1025">
        <v>97</v>
      </c>
      <c r="B210" s="1025">
        <v>164</v>
      </c>
      <c r="C210" s="1026" t="s">
        <v>2506</v>
      </c>
      <c r="D210" s="1026"/>
    </row>
    <row r="211" spans="1:4" x14ac:dyDescent="0.2">
      <c r="A211" s="1025">
        <v>98</v>
      </c>
      <c r="B211" s="1025">
        <v>165</v>
      </c>
      <c r="C211" s="1026" t="s">
        <v>2505</v>
      </c>
      <c r="D211" s="1026" t="s">
        <v>2503</v>
      </c>
    </row>
    <row r="212" spans="1:4" x14ac:dyDescent="0.2">
      <c r="A212" s="1025">
        <v>99</v>
      </c>
      <c r="B212" s="1025">
        <v>166</v>
      </c>
      <c r="C212" s="1026" t="s">
        <v>2504</v>
      </c>
      <c r="D212" s="1026" t="s">
        <v>2503</v>
      </c>
    </row>
    <row r="213" spans="1:4" x14ac:dyDescent="0.2">
      <c r="A213" s="1025">
        <v>100</v>
      </c>
      <c r="B213" s="1025">
        <v>167</v>
      </c>
      <c r="C213" s="1026" t="s">
        <v>2502</v>
      </c>
      <c r="D213" s="1026" t="s">
        <v>2501</v>
      </c>
    </row>
    <row r="214" spans="1:4" s="1026" customFormat="1" x14ac:dyDescent="0.2">
      <c r="A214" s="1025">
        <v>101</v>
      </c>
      <c r="B214" s="1025">
        <v>168</v>
      </c>
      <c r="C214" s="1026" t="s">
        <v>2500</v>
      </c>
    </row>
    <row r="215" spans="1:4" x14ac:dyDescent="0.2">
      <c r="A215" s="1025">
        <v>102</v>
      </c>
      <c r="B215" s="1025">
        <v>169</v>
      </c>
      <c r="C215" s="1026" t="s">
        <v>2499</v>
      </c>
      <c r="D215" s="1026"/>
    </row>
    <row r="216" spans="1:4" x14ac:dyDescent="0.2">
      <c r="A216" s="1025">
        <v>103</v>
      </c>
      <c r="B216" s="1025">
        <v>170</v>
      </c>
      <c r="C216" s="1026" t="s">
        <v>2498</v>
      </c>
      <c r="D216" s="1026" t="s">
        <v>2491</v>
      </c>
    </row>
    <row r="217" spans="1:4" x14ac:dyDescent="0.2">
      <c r="A217" s="1025">
        <v>104</v>
      </c>
      <c r="B217" s="1025">
        <v>171</v>
      </c>
      <c r="C217" s="1027" t="s">
        <v>2497</v>
      </c>
      <c r="D217" s="1027"/>
    </row>
    <row r="218" spans="1:4" x14ac:dyDescent="0.2">
      <c r="A218" s="1025">
        <v>105</v>
      </c>
      <c r="B218" s="1025">
        <v>172</v>
      </c>
      <c r="C218" s="1026" t="s">
        <v>2496</v>
      </c>
      <c r="D218" s="1027" t="s">
        <v>2495</v>
      </c>
    </row>
    <row r="219" spans="1:4" x14ac:dyDescent="0.2">
      <c r="A219" s="1025">
        <v>106</v>
      </c>
      <c r="B219" s="1025">
        <v>173</v>
      </c>
      <c r="C219" s="1026" t="s">
        <v>2494</v>
      </c>
      <c r="D219" s="1026" t="s">
        <v>2468</v>
      </c>
    </row>
    <row r="220" spans="1:4" x14ac:dyDescent="0.2">
      <c r="A220" s="1025">
        <v>107</v>
      </c>
      <c r="B220" s="1025">
        <v>174</v>
      </c>
      <c r="C220" s="1026" t="s">
        <v>2493</v>
      </c>
      <c r="D220" s="1026" t="s">
        <v>2468</v>
      </c>
    </row>
    <row r="221" spans="1:4" x14ac:dyDescent="0.2">
      <c r="A221" s="1025">
        <v>108</v>
      </c>
      <c r="B221" s="1025">
        <v>175</v>
      </c>
      <c r="C221" s="1026" t="s">
        <v>2492</v>
      </c>
      <c r="D221" s="1027" t="s">
        <v>2491</v>
      </c>
    </row>
    <row r="222" spans="1:4" x14ac:dyDescent="0.2">
      <c r="A222" s="1025">
        <v>109</v>
      </c>
      <c r="B222" s="1025">
        <v>176</v>
      </c>
      <c r="C222" s="1026" t="s">
        <v>2490</v>
      </c>
      <c r="D222" s="1026"/>
    </row>
    <row r="223" spans="1:4" x14ac:dyDescent="0.2">
      <c r="A223" s="1025">
        <v>110</v>
      </c>
      <c r="B223" s="1025">
        <v>177</v>
      </c>
      <c r="C223" s="1026" t="s">
        <v>2489</v>
      </c>
      <c r="D223" s="1026"/>
    </row>
    <row r="224" spans="1:4" x14ac:dyDescent="0.2">
      <c r="A224" s="1025">
        <v>111</v>
      </c>
      <c r="B224" s="1025">
        <v>178</v>
      </c>
      <c r="C224" s="1026" t="s">
        <v>2488</v>
      </c>
      <c r="D224" s="1026"/>
    </row>
    <row r="225" spans="1:4" x14ac:dyDescent="0.2">
      <c r="A225" s="1025">
        <v>112</v>
      </c>
      <c r="B225" s="1025">
        <v>179</v>
      </c>
      <c r="C225" s="1026" t="s">
        <v>2487</v>
      </c>
      <c r="D225" s="1026" t="s">
        <v>2486</v>
      </c>
    </row>
    <row r="226" spans="1:4" x14ac:dyDescent="0.2">
      <c r="A226" s="1025">
        <v>113</v>
      </c>
      <c r="B226" s="1025">
        <v>180</v>
      </c>
      <c r="C226" s="1026" t="s">
        <v>2485</v>
      </c>
      <c r="D226" s="1026" t="s">
        <v>2468</v>
      </c>
    </row>
    <row r="227" spans="1:4" x14ac:dyDescent="0.2">
      <c r="A227" s="1025">
        <v>114</v>
      </c>
      <c r="B227" s="1025">
        <v>181</v>
      </c>
      <c r="C227" s="1026" t="s">
        <v>2484</v>
      </c>
      <c r="D227" s="1026" t="s">
        <v>2468</v>
      </c>
    </row>
    <row r="228" spans="1:4" x14ac:dyDescent="0.2">
      <c r="A228" s="1025">
        <v>115</v>
      </c>
      <c r="B228" s="1025">
        <v>182</v>
      </c>
      <c r="C228" s="1026" t="s">
        <v>2483</v>
      </c>
      <c r="D228" s="1026" t="s">
        <v>2482</v>
      </c>
    </row>
    <row r="229" spans="1:4" x14ac:dyDescent="0.2">
      <c r="A229" s="1025">
        <v>116</v>
      </c>
      <c r="B229" s="1025">
        <v>183</v>
      </c>
      <c r="C229" s="1026" t="s">
        <v>2481</v>
      </c>
      <c r="D229" s="1026" t="s">
        <v>2480</v>
      </c>
    </row>
    <row r="230" spans="1:4" x14ac:dyDescent="0.2">
      <c r="A230" s="1025">
        <v>117</v>
      </c>
      <c r="B230" s="1025">
        <v>184</v>
      </c>
      <c r="C230" s="1026" t="s">
        <v>2479</v>
      </c>
      <c r="D230" s="1026" t="s">
        <v>2468</v>
      </c>
    </row>
    <row r="231" spans="1:4" x14ac:dyDescent="0.2">
      <c r="A231" s="1025">
        <v>118</v>
      </c>
      <c r="B231" s="1025">
        <v>185</v>
      </c>
      <c r="C231" s="1026" t="s">
        <v>2478</v>
      </c>
      <c r="D231" s="1026" t="s">
        <v>2468</v>
      </c>
    </row>
    <row r="232" spans="1:4" x14ac:dyDescent="0.2">
      <c r="A232" s="1025">
        <v>119</v>
      </c>
      <c r="B232" s="1025">
        <v>186</v>
      </c>
      <c r="C232" s="1026" t="s">
        <v>2477</v>
      </c>
      <c r="D232" s="1026" t="s">
        <v>2468</v>
      </c>
    </row>
    <row r="233" spans="1:4" x14ac:dyDescent="0.2">
      <c r="A233" s="1025">
        <v>120</v>
      </c>
      <c r="B233" s="1025">
        <v>187</v>
      </c>
      <c r="C233" s="1026" t="s">
        <v>2476</v>
      </c>
      <c r="D233" s="1026" t="s">
        <v>2468</v>
      </c>
    </row>
    <row r="234" spans="1:4" ht="25.5" x14ac:dyDescent="0.2">
      <c r="A234" s="1025">
        <v>121</v>
      </c>
      <c r="B234" s="1025">
        <v>188</v>
      </c>
      <c r="C234" s="1026" t="s">
        <v>2475</v>
      </c>
      <c r="D234" s="1026" t="s">
        <v>2474</v>
      </c>
    </row>
    <row r="235" spans="1:4" x14ac:dyDescent="0.2">
      <c r="A235" s="1025">
        <v>122</v>
      </c>
      <c r="B235" s="1025">
        <v>189</v>
      </c>
      <c r="C235" s="1026" t="s">
        <v>2473</v>
      </c>
      <c r="D235" s="1026" t="s">
        <v>2468</v>
      </c>
    </row>
    <row r="236" spans="1:4" x14ac:dyDescent="0.2">
      <c r="A236" s="1025">
        <v>123</v>
      </c>
      <c r="B236" s="1025">
        <v>190</v>
      </c>
      <c r="C236" s="1026" t="s">
        <v>2472</v>
      </c>
      <c r="D236" s="1026" t="s">
        <v>2468</v>
      </c>
    </row>
    <row r="237" spans="1:4" x14ac:dyDescent="0.2">
      <c r="A237" s="1025">
        <v>124</v>
      </c>
      <c r="B237" s="1025">
        <v>191</v>
      </c>
      <c r="C237" s="1022" t="s">
        <v>2471</v>
      </c>
      <c r="D237" s="1026" t="s">
        <v>2468</v>
      </c>
    </row>
    <row r="238" spans="1:4" x14ac:dyDescent="0.2">
      <c r="A238" s="1025">
        <v>125</v>
      </c>
      <c r="B238" s="1025">
        <v>192</v>
      </c>
      <c r="C238" s="1022" t="s">
        <v>2470</v>
      </c>
      <c r="D238" s="1026" t="s">
        <v>2468</v>
      </c>
    </row>
    <row r="239" spans="1:4" x14ac:dyDescent="0.2">
      <c r="A239" s="1025">
        <v>126</v>
      </c>
      <c r="B239" s="1025">
        <v>193</v>
      </c>
      <c r="C239" s="1022" t="s">
        <v>2469</v>
      </c>
      <c r="D239" s="1026" t="s">
        <v>2468</v>
      </c>
    </row>
    <row r="240" spans="1:4" x14ac:dyDescent="0.2">
      <c r="A240" s="1025">
        <v>127</v>
      </c>
      <c r="B240" s="1025">
        <v>194</v>
      </c>
      <c r="C240" s="1026" t="s">
        <v>2467</v>
      </c>
      <c r="D240" s="1026" t="s">
        <v>2466</v>
      </c>
    </row>
    <row r="241" spans="1:4" x14ac:dyDescent="0.2">
      <c r="A241" s="1023">
        <v>128</v>
      </c>
      <c r="B241" s="1023">
        <v>195</v>
      </c>
      <c r="C241" s="1022" t="s">
        <v>2465</v>
      </c>
      <c r="D241" s="1022" t="s">
        <v>2464</v>
      </c>
    </row>
    <row r="242" spans="1:4" ht="25.5" x14ac:dyDescent="0.2">
      <c r="A242" s="1023">
        <v>129</v>
      </c>
      <c r="B242" s="1025">
        <v>196</v>
      </c>
      <c r="C242" s="1022" t="s">
        <v>2463</v>
      </c>
      <c r="D242" s="1022" t="s">
        <v>2462</v>
      </c>
    </row>
    <row r="271" spans="3:3" x14ac:dyDescent="0.2">
      <c r="C271" s="1024"/>
    </row>
  </sheetData>
  <mergeCells count="5">
    <mergeCell ref="A1:D1"/>
    <mergeCell ref="A2:D2"/>
    <mergeCell ref="A3:D3"/>
    <mergeCell ref="A4:D4"/>
    <mergeCell ref="A5:D5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7" fitToHeight="16" orientation="portrait" r:id="rId1"/>
  <headerFooter alignWithMargins="0"/>
  <rowBreaks count="1" manualBreakCount="1">
    <brk id="130" max="1638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showGridLines="0" zoomScaleNormal="100" zoomScaleSheetLayoutView="100" workbookViewId="0">
      <pane ySplit="4" topLeftCell="A5" activePane="bottomLeft" state="frozen"/>
      <selection activeCell="B16" sqref="B16"/>
      <selection pane="bottomLeft" activeCell="P8" sqref="P8"/>
    </sheetView>
  </sheetViews>
  <sheetFormatPr defaultColWidth="9.140625" defaultRowHeight="20.100000000000001" customHeight="1" x14ac:dyDescent="0.2"/>
  <cols>
    <col min="1" max="1" width="9.140625" style="521"/>
    <col min="2" max="2" width="7.5703125" style="521" customWidth="1"/>
    <col min="3" max="3" width="9.140625" style="521"/>
    <col min="4" max="4" width="7.28515625" style="521" customWidth="1"/>
    <col min="5" max="5" width="9.140625" style="521"/>
    <col min="6" max="6" width="6.28515625" style="521" customWidth="1"/>
    <col min="7" max="7" width="9.140625" style="521"/>
    <col min="8" max="8" width="11.140625" style="521" customWidth="1"/>
    <col min="9" max="9" width="10.7109375" style="521" customWidth="1"/>
    <col min="10" max="10" width="8.7109375" style="521" customWidth="1"/>
    <col min="11" max="11" width="9.140625" style="521"/>
    <col min="12" max="12" width="10.28515625" style="521" customWidth="1"/>
    <col min="13" max="13" width="11.5703125" style="521" customWidth="1"/>
    <col min="14" max="14" width="8.85546875" style="521" customWidth="1"/>
    <col min="15" max="16384" width="9.140625" style="521"/>
  </cols>
  <sheetData>
    <row r="1" spans="1:14" s="533" customFormat="1" ht="20.100000000000001" customHeight="1" x14ac:dyDescent="0.2">
      <c r="A1" s="535" t="s">
        <v>1146</v>
      </c>
      <c r="B1" s="535"/>
      <c r="C1" s="535"/>
      <c r="D1" s="535"/>
      <c r="E1" s="535"/>
      <c r="F1" s="535"/>
      <c r="G1" s="535"/>
      <c r="H1" s="535"/>
      <c r="I1" s="535"/>
      <c r="J1" s="535"/>
      <c r="K1" s="535"/>
      <c r="L1" s="535"/>
      <c r="N1" s="534" t="s">
        <v>1145</v>
      </c>
    </row>
    <row r="2" spans="1:14" ht="20.100000000000001" customHeight="1" x14ac:dyDescent="0.2">
      <c r="B2" s="532"/>
      <c r="C2" s="532"/>
      <c r="D2" s="532"/>
      <c r="E2" s="532"/>
      <c r="F2" s="532"/>
      <c r="G2" s="532"/>
      <c r="H2" s="532"/>
      <c r="I2" s="532"/>
      <c r="J2" s="532"/>
      <c r="K2" s="532"/>
      <c r="L2" s="532"/>
      <c r="M2" s="532"/>
      <c r="N2" s="532"/>
    </row>
    <row r="3" spans="1:14" ht="20.100000000000001" customHeight="1" x14ac:dyDescent="0.2">
      <c r="A3" s="1372" t="s">
        <v>1144</v>
      </c>
      <c r="B3" s="1372" t="s">
        <v>1143</v>
      </c>
      <c r="C3" s="1375" t="s">
        <v>1142</v>
      </c>
      <c r="D3" s="1372" t="s">
        <v>13</v>
      </c>
      <c r="E3" s="1372" t="s">
        <v>12</v>
      </c>
      <c r="F3" s="1372" t="s">
        <v>39</v>
      </c>
      <c r="G3" s="1372" t="s">
        <v>10</v>
      </c>
      <c r="H3" s="1372" t="s">
        <v>1141</v>
      </c>
      <c r="I3" s="1372" t="s">
        <v>8</v>
      </c>
      <c r="J3" s="1372" t="s">
        <v>1140</v>
      </c>
      <c r="K3" s="1372" t="s">
        <v>24</v>
      </c>
      <c r="L3" s="1372" t="s">
        <v>1139</v>
      </c>
      <c r="M3" s="1372" t="s">
        <v>1138</v>
      </c>
      <c r="N3" s="1372" t="s">
        <v>23</v>
      </c>
    </row>
    <row r="4" spans="1:14" ht="20.100000000000001" customHeight="1" x14ac:dyDescent="0.2">
      <c r="A4" s="1374"/>
      <c r="B4" s="1271"/>
      <c r="C4" s="1271"/>
      <c r="D4" s="1271"/>
      <c r="E4" s="1271"/>
      <c r="F4" s="1271"/>
      <c r="G4" s="1271"/>
      <c r="H4" s="1271"/>
      <c r="I4" s="1271"/>
      <c r="J4" s="1271"/>
      <c r="K4" s="1271"/>
      <c r="L4" s="1271"/>
      <c r="M4" s="1271"/>
      <c r="N4" s="1373"/>
    </row>
    <row r="5" spans="1:14" ht="20.100000000000001" customHeight="1" x14ac:dyDescent="0.2">
      <c r="A5" s="526" t="s">
        <v>1137</v>
      </c>
      <c r="B5" s="531">
        <v>11</v>
      </c>
      <c r="C5" s="531">
        <v>14</v>
      </c>
      <c r="D5" s="531">
        <v>12</v>
      </c>
      <c r="E5" s="531">
        <v>11</v>
      </c>
      <c r="F5" s="531">
        <v>3</v>
      </c>
      <c r="G5" s="531">
        <v>116</v>
      </c>
      <c r="H5" s="531">
        <v>24</v>
      </c>
      <c r="I5" s="531"/>
      <c r="J5" s="531">
        <v>10</v>
      </c>
      <c r="K5" s="531">
        <v>59</v>
      </c>
      <c r="L5" s="531">
        <v>903</v>
      </c>
      <c r="M5" s="531">
        <v>3309</v>
      </c>
      <c r="N5" s="523">
        <f t="shared" ref="N5:N10" si="0">SUM(B5:M5)</f>
        <v>4472</v>
      </c>
    </row>
    <row r="6" spans="1:14" ht="20.100000000000001" customHeight="1" x14ac:dyDescent="0.2">
      <c r="A6" s="526" t="s">
        <v>1136</v>
      </c>
      <c r="B6" s="530">
        <v>143</v>
      </c>
      <c r="C6" s="530">
        <v>1240</v>
      </c>
      <c r="D6" s="530">
        <v>111</v>
      </c>
      <c r="E6" s="530"/>
      <c r="F6" s="530"/>
      <c r="G6" s="530">
        <v>1057</v>
      </c>
      <c r="H6" s="530">
        <v>1383</v>
      </c>
      <c r="I6" s="530">
        <v>230</v>
      </c>
      <c r="J6" s="530">
        <v>489</v>
      </c>
      <c r="K6" s="530">
        <v>511</v>
      </c>
      <c r="L6" s="530">
        <v>1345</v>
      </c>
      <c r="M6" s="530">
        <v>235</v>
      </c>
      <c r="N6" s="523">
        <f t="shared" si="0"/>
        <v>6744</v>
      </c>
    </row>
    <row r="7" spans="1:14" ht="20.100000000000001" customHeight="1" x14ac:dyDescent="0.2">
      <c r="A7" s="529" t="s">
        <v>1135</v>
      </c>
      <c r="B7" s="525">
        <v>12</v>
      </c>
      <c r="C7" s="525"/>
      <c r="D7" s="525">
        <v>254</v>
      </c>
      <c r="E7" s="525"/>
      <c r="F7" s="525"/>
      <c r="G7" s="525">
        <v>2387</v>
      </c>
      <c r="H7" s="525">
        <v>441</v>
      </c>
      <c r="I7" s="525">
        <v>86</v>
      </c>
      <c r="J7" s="525">
        <v>22</v>
      </c>
      <c r="K7" s="525">
        <v>521</v>
      </c>
      <c r="L7" s="525">
        <v>807</v>
      </c>
      <c r="M7" s="525">
        <v>578</v>
      </c>
      <c r="N7" s="523">
        <f t="shared" si="0"/>
        <v>5108</v>
      </c>
    </row>
    <row r="8" spans="1:14" ht="20.100000000000001" customHeight="1" x14ac:dyDescent="0.2">
      <c r="A8" s="526" t="s">
        <v>1134</v>
      </c>
      <c r="B8" s="528">
        <v>2</v>
      </c>
      <c r="C8" s="528">
        <v>456</v>
      </c>
      <c r="D8" s="528"/>
      <c r="E8" s="528">
        <v>169</v>
      </c>
      <c r="F8" s="528">
        <v>71</v>
      </c>
      <c r="G8" s="528">
        <v>1070</v>
      </c>
      <c r="H8" s="528">
        <v>344</v>
      </c>
      <c r="I8" s="528">
        <v>58</v>
      </c>
      <c r="J8" s="528">
        <v>566</v>
      </c>
      <c r="K8" s="528">
        <v>411</v>
      </c>
      <c r="L8" s="528">
        <v>190</v>
      </c>
      <c r="M8" s="528">
        <v>995</v>
      </c>
      <c r="N8" s="523">
        <f t="shared" si="0"/>
        <v>4332</v>
      </c>
    </row>
    <row r="9" spans="1:14" ht="20.100000000000001" customHeight="1" x14ac:dyDescent="0.2">
      <c r="A9" s="526" t="s">
        <v>1133</v>
      </c>
      <c r="B9" s="527">
        <v>1619</v>
      </c>
      <c r="C9" s="527">
        <v>2</v>
      </c>
      <c r="D9" s="527"/>
      <c r="E9" s="527"/>
      <c r="F9" s="527"/>
      <c r="G9" s="527">
        <v>871</v>
      </c>
      <c r="H9" s="527">
        <v>502</v>
      </c>
      <c r="I9" s="527">
        <v>14</v>
      </c>
      <c r="J9" s="527">
        <v>329</v>
      </c>
      <c r="K9" s="527">
        <v>2</v>
      </c>
      <c r="L9" s="527">
        <v>1632</v>
      </c>
      <c r="M9" s="527"/>
      <c r="N9" s="523">
        <f t="shared" si="0"/>
        <v>4971</v>
      </c>
    </row>
    <row r="10" spans="1:14" ht="20.100000000000001" customHeight="1" x14ac:dyDescent="0.2">
      <c r="A10" s="526" t="s">
        <v>1132</v>
      </c>
      <c r="B10" s="525"/>
      <c r="C10" s="525"/>
      <c r="D10" s="525">
        <v>259</v>
      </c>
      <c r="E10" s="525">
        <v>385</v>
      </c>
      <c r="F10" s="525"/>
      <c r="G10" s="525">
        <v>352</v>
      </c>
      <c r="H10" s="525">
        <v>173</v>
      </c>
      <c r="I10" s="525">
        <v>59</v>
      </c>
      <c r="J10" s="525">
        <v>217</v>
      </c>
      <c r="K10" s="525">
        <v>462</v>
      </c>
      <c r="L10" s="525">
        <v>3965</v>
      </c>
      <c r="M10" s="525">
        <v>800</v>
      </c>
      <c r="N10" s="523">
        <f t="shared" si="0"/>
        <v>6672</v>
      </c>
    </row>
    <row r="11" spans="1:14" s="522" customFormat="1" ht="20.100000000000001" customHeight="1" x14ac:dyDescent="0.2">
      <c r="A11" s="524" t="s">
        <v>23</v>
      </c>
      <c r="B11" s="523">
        <f t="shared" ref="B11:N11" si="1">SUM(B5:B10)</f>
        <v>1787</v>
      </c>
      <c r="C11" s="523">
        <f t="shared" si="1"/>
        <v>1712</v>
      </c>
      <c r="D11" s="523">
        <f t="shared" si="1"/>
        <v>636</v>
      </c>
      <c r="E11" s="523">
        <f t="shared" si="1"/>
        <v>565</v>
      </c>
      <c r="F11" s="523">
        <f t="shared" si="1"/>
        <v>74</v>
      </c>
      <c r="G11" s="523">
        <f t="shared" si="1"/>
        <v>5853</v>
      </c>
      <c r="H11" s="523">
        <f t="shared" si="1"/>
        <v>2867</v>
      </c>
      <c r="I11" s="523">
        <f t="shared" si="1"/>
        <v>447</v>
      </c>
      <c r="J11" s="523">
        <f t="shared" si="1"/>
        <v>1633</v>
      </c>
      <c r="K11" s="523">
        <f t="shared" si="1"/>
        <v>1966</v>
      </c>
      <c r="L11" s="523">
        <f t="shared" si="1"/>
        <v>8842</v>
      </c>
      <c r="M11" s="523">
        <f t="shared" si="1"/>
        <v>5917</v>
      </c>
      <c r="N11" s="523">
        <f t="shared" si="1"/>
        <v>32299</v>
      </c>
    </row>
    <row r="13" spans="1:14" ht="20.100000000000001" customHeight="1" x14ac:dyDescent="0.2">
      <c r="A13" s="521" t="s">
        <v>1131</v>
      </c>
    </row>
  </sheetData>
  <sheetProtection selectLockedCells="1"/>
  <mergeCells count="14">
    <mergeCell ref="F3:F4"/>
    <mergeCell ref="G3:G4"/>
    <mergeCell ref="A3:A4"/>
    <mergeCell ref="B3:B4"/>
    <mergeCell ref="C3:C4"/>
    <mergeCell ref="D3:D4"/>
    <mergeCell ref="E3:E4"/>
    <mergeCell ref="H3:H4"/>
    <mergeCell ref="I3:I4"/>
    <mergeCell ref="J3:J4"/>
    <mergeCell ref="M3:M4"/>
    <mergeCell ref="N3:N4"/>
    <mergeCell ref="K3:K4"/>
    <mergeCell ref="L3:L4"/>
  </mergeCells>
  <conditionalFormatting sqref="B5:M10">
    <cfRule type="cellIs" dxfId="32" priority="1" stopIfTrue="1" operator="equal">
      <formula>0</formula>
    </cfRule>
  </conditionalFormatting>
  <printOptions horizontalCentered="1" verticalCentered="1"/>
  <pageMargins left="0.78740157480314965" right="0.78740157480314965" top="0.51" bottom="0.51" header="0.51181102362204722" footer="0.51181102362204722"/>
  <pageSetup paperSize="9" orientation="landscape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showGridLines="0" zoomScaleNormal="100" zoomScaleSheetLayoutView="100" workbookViewId="0">
      <pane ySplit="7" topLeftCell="A8" activePane="bottomLeft" state="frozen"/>
      <selection activeCell="B16" sqref="B16"/>
      <selection pane="bottomLeft" activeCell="I17" sqref="I17"/>
    </sheetView>
  </sheetViews>
  <sheetFormatPr defaultColWidth="9.140625" defaultRowHeight="20.100000000000001" customHeight="1" x14ac:dyDescent="0.2"/>
  <cols>
    <col min="1" max="1" width="17.5703125" style="509" customWidth="1"/>
    <col min="2" max="11" width="10.5703125" style="509" customWidth="1"/>
    <col min="12" max="16384" width="9.140625" style="509"/>
  </cols>
  <sheetData>
    <row r="1" spans="1:12" ht="20.100000000000001" customHeight="1" x14ac:dyDescent="0.2">
      <c r="A1" s="514" t="s">
        <v>1130</v>
      </c>
      <c r="B1" s="514"/>
      <c r="C1" s="514"/>
      <c r="D1" s="514"/>
      <c r="E1" s="514"/>
      <c r="F1" s="514"/>
      <c r="G1" s="514"/>
      <c r="H1" s="514"/>
      <c r="I1" s="514"/>
      <c r="J1" s="514"/>
      <c r="K1" s="520" t="s">
        <v>1129</v>
      </c>
      <c r="L1" s="514"/>
    </row>
    <row r="3" spans="1:12" ht="20.100000000000001" customHeight="1" x14ac:dyDescent="0.2">
      <c r="A3" s="1390" t="s">
        <v>20</v>
      </c>
      <c r="B3" s="1390" t="s">
        <v>1128</v>
      </c>
      <c r="C3" s="1390"/>
      <c r="D3" s="1390"/>
      <c r="E3" s="1390"/>
      <c r="F3" s="1394" t="s">
        <v>1127</v>
      </c>
      <c r="G3" s="1394"/>
      <c r="H3" s="1394"/>
      <c r="I3" s="1394"/>
      <c r="J3" s="1394"/>
      <c r="K3" s="1394"/>
    </row>
    <row r="4" spans="1:12" ht="20.100000000000001" customHeight="1" x14ac:dyDescent="0.2">
      <c r="A4" s="1391"/>
      <c r="B4" s="1390" t="s">
        <v>23</v>
      </c>
      <c r="C4" s="1390" t="s">
        <v>1126</v>
      </c>
      <c r="D4" s="1390"/>
      <c r="E4" s="1390"/>
      <c r="F4" s="1393" t="s">
        <v>23</v>
      </c>
      <c r="G4" s="1390" t="s">
        <v>1125</v>
      </c>
      <c r="H4" s="1394"/>
      <c r="I4" s="1394"/>
      <c r="J4" s="1394"/>
      <c r="K4" s="1394"/>
    </row>
    <row r="5" spans="1:12" ht="20.100000000000001" customHeight="1" x14ac:dyDescent="0.2">
      <c r="A5" s="1391"/>
      <c r="B5" s="1391"/>
      <c r="C5" s="1392" t="s">
        <v>1124</v>
      </c>
      <c r="D5" s="1392" t="s">
        <v>1123</v>
      </c>
      <c r="E5" s="1394" t="s">
        <v>1119</v>
      </c>
      <c r="F5" s="1271"/>
      <c r="G5" s="1392" t="s">
        <v>1122</v>
      </c>
      <c r="H5" s="1392" t="s">
        <v>1121</v>
      </c>
      <c r="I5" s="1392" t="s">
        <v>1120</v>
      </c>
      <c r="J5" s="1392" t="s">
        <v>216</v>
      </c>
      <c r="K5" s="1392" t="s">
        <v>1119</v>
      </c>
    </row>
    <row r="6" spans="1:12" ht="20.100000000000001" customHeight="1" x14ac:dyDescent="0.2">
      <c r="A6" s="1391"/>
      <c r="B6" s="1391"/>
      <c r="C6" s="1271"/>
      <c r="D6" s="1271"/>
      <c r="E6" s="1391"/>
      <c r="F6" s="1271"/>
      <c r="G6" s="1271"/>
      <c r="H6" s="1271"/>
      <c r="I6" s="1271"/>
      <c r="J6" s="1271"/>
      <c r="K6" s="1271"/>
    </row>
    <row r="7" spans="1:12" ht="20.100000000000001" customHeight="1" x14ac:dyDescent="0.2">
      <c r="A7" s="1391"/>
      <c r="B7" s="1391"/>
      <c r="C7" s="1271"/>
      <c r="D7" s="1271"/>
      <c r="E7" s="1391"/>
      <c r="F7" s="1271"/>
      <c r="G7" s="1271"/>
      <c r="H7" s="1271"/>
      <c r="I7" s="1271"/>
      <c r="J7" s="1271"/>
      <c r="K7" s="1271"/>
    </row>
    <row r="8" spans="1:12" ht="20.100000000000001" customHeight="1" x14ac:dyDescent="0.2">
      <c r="A8" s="519" t="s">
        <v>1118</v>
      </c>
      <c r="B8" s="517">
        <v>21</v>
      </c>
      <c r="C8" s="516">
        <v>5</v>
      </c>
      <c r="D8" s="516">
        <v>16</v>
      </c>
      <c r="E8" s="516">
        <f>'[13]HBÚ 23'!E8+'[14]HBÚ 23'!E8+'[15]HBÚ 23'!E8+'[16]HBÚ 23'!E8+'[17]HBÚ 23'!E8</f>
        <v>0</v>
      </c>
      <c r="F8" s="1381"/>
      <c r="G8" s="1382"/>
      <c r="H8" s="1382"/>
      <c r="I8" s="1382"/>
      <c r="J8" s="1382"/>
      <c r="K8" s="1383"/>
    </row>
    <row r="9" spans="1:12" ht="20.100000000000001" customHeight="1" x14ac:dyDescent="0.2">
      <c r="A9" s="519" t="s">
        <v>1117</v>
      </c>
      <c r="B9" s="517">
        <v>45</v>
      </c>
      <c r="C9" s="516">
        <v>30</v>
      </c>
      <c r="D9" s="516">
        <v>15</v>
      </c>
      <c r="E9" s="516">
        <f>'[13]HBÚ 23'!E9+'[14]HBÚ 23'!E9+'[15]HBÚ 23'!E9+'[16]HBÚ 23'!E9+'[17]HBÚ 23'!E9</f>
        <v>0</v>
      </c>
      <c r="F9" s="1384"/>
      <c r="G9" s="1385"/>
      <c r="H9" s="1385"/>
      <c r="I9" s="1385"/>
      <c r="J9" s="1385"/>
      <c r="K9" s="1386"/>
    </row>
    <row r="10" spans="1:12" ht="20.100000000000001" customHeight="1" x14ac:dyDescent="0.2">
      <c r="A10" s="519" t="s">
        <v>1116</v>
      </c>
      <c r="B10" s="517">
        <v>52</v>
      </c>
      <c r="C10" s="516">
        <v>24</v>
      </c>
      <c r="D10" s="516">
        <v>28</v>
      </c>
      <c r="E10" s="516">
        <f>'[13]HBÚ 23'!E10+'[14]HBÚ 23'!E10+'[15]HBÚ 23'!E10+'[16]HBÚ 23'!E10+'[17]HBÚ 23'!E10</f>
        <v>0</v>
      </c>
      <c r="F10" s="1384"/>
      <c r="G10" s="1385"/>
      <c r="H10" s="1385"/>
      <c r="I10" s="1385"/>
      <c r="J10" s="1385"/>
      <c r="K10" s="1386"/>
    </row>
    <row r="11" spans="1:12" ht="20.100000000000001" customHeight="1" x14ac:dyDescent="0.2">
      <c r="A11" s="519" t="s">
        <v>1115</v>
      </c>
      <c r="B11" s="517">
        <v>446</v>
      </c>
      <c r="C11" s="516">
        <v>329</v>
      </c>
      <c r="D11" s="516">
        <v>106</v>
      </c>
      <c r="E11" s="516">
        <v>11</v>
      </c>
      <c r="F11" s="1387"/>
      <c r="G11" s="1388"/>
      <c r="H11" s="1388"/>
      <c r="I11" s="1388"/>
      <c r="J11" s="1388"/>
      <c r="K11" s="1389"/>
    </row>
    <row r="12" spans="1:12" ht="20.100000000000001" customHeight="1" x14ac:dyDescent="0.2">
      <c r="A12" s="518" t="s">
        <v>1114</v>
      </c>
      <c r="B12" s="517">
        <f>SUM(B8:B11)</f>
        <v>564</v>
      </c>
      <c r="C12" s="517">
        <f>SUM(C8:C11)</f>
        <v>388</v>
      </c>
      <c r="D12" s="517">
        <f>SUM(D8:D11)</f>
        <v>165</v>
      </c>
      <c r="E12" s="517">
        <f>SUM(E8:E11)</f>
        <v>11</v>
      </c>
      <c r="F12" s="517">
        <f>SUM(G12:K12)</f>
        <v>378</v>
      </c>
      <c r="G12" s="516">
        <v>148</v>
      </c>
      <c r="H12" s="516">
        <v>183</v>
      </c>
      <c r="I12" s="516">
        <v>19</v>
      </c>
      <c r="J12" s="516">
        <v>4</v>
      </c>
      <c r="K12" s="516">
        <v>24</v>
      </c>
    </row>
    <row r="14" spans="1:12" ht="20.100000000000001" customHeight="1" x14ac:dyDescent="0.2">
      <c r="A14" s="1376" t="s">
        <v>1113</v>
      </c>
      <c r="B14" s="1377"/>
      <c r="C14" s="1377"/>
      <c r="D14" s="1377"/>
      <c r="E14" s="1377"/>
      <c r="F14" s="1377"/>
      <c r="G14" s="1377"/>
      <c r="H14" s="1377"/>
    </row>
    <row r="15" spans="1:12" ht="20.100000000000001" customHeight="1" x14ac:dyDescent="0.2">
      <c r="A15" s="1378" t="s">
        <v>1112</v>
      </c>
      <c r="B15" s="1377"/>
      <c r="C15" s="1377"/>
      <c r="D15" s="1377"/>
      <c r="E15" s="1377"/>
      <c r="F15" s="1377"/>
      <c r="G15" s="1377"/>
      <c r="H15" s="1377"/>
      <c r="J15" s="515"/>
    </row>
    <row r="16" spans="1:12" ht="20.100000000000001" customHeight="1" x14ac:dyDescent="0.2">
      <c r="A16" s="514"/>
      <c r="B16" s="93"/>
      <c r="C16" s="93"/>
      <c r="D16" s="93"/>
      <c r="E16" s="93"/>
      <c r="F16" s="93"/>
      <c r="G16" s="93"/>
      <c r="H16" s="93"/>
    </row>
    <row r="17" spans="1:12" ht="20.100000000000001" customHeight="1" x14ac:dyDescent="0.2">
      <c r="A17" s="1380" t="s">
        <v>1111</v>
      </c>
      <c r="B17" s="1380"/>
      <c r="C17" s="1380"/>
      <c r="D17" s="1380"/>
      <c r="E17" s="1380"/>
      <c r="F17" s="513">
        <f>B12+F12</f>
        <v>942</v>
      </c>
      <c r="G17" s="512" t="s">
        <v>1110</v>
      </c>
      <c r="H17" s="512"/>
    </row>
    <row r="18" spans="1:12" ht="20.100000000000001" customHeight="1" x14ac:dyDescent="0.2">
      <c r="A18" s="511"/>
      <c r="B18" s="511"/>
      <c r="C18" s="511"/>
      <c r="D18" s="1379"/>
      <c r="E18" s="1379"/>
      <c r="F18" s="1379"/>
      <c r="G18" s="1379"/>
      <c r="H18" s="1379"/>
      <c r="I18" s="1379"/>
      <c r="J18" s="1379"/>
      <c r="K18" s="1379"/>
      <c r="L18" s="1379"/>
    </row>
    <row r="19" spans="1:12" ht="20.100000000000001" customHeight="1" x14ac:dyDescent="0.2">
      <c r="A19" s="510"/>
    </row>
    <row r="20" spans="1:12" ht="20.100000000000001" customHeight="1" x14ac:dyDescent="0.2">
      <c r="A20" s="510"/>
    </row>
    <row r="21" spans="1:12" ht="20.100000000000001" customHeight="1" x14ac:dyDescent="0.2">
      <c r="A21" s="510"/>
    </row>
    <row r="22" spans="1:12" ht="20.100000000000001" customHeight="1" x14ac:dyDescent="0.2">
      <c r="A22" s="510"/>
    </row>
    <row r="23" spans="1:12" ht="20.100000000000001" customHeight="1" x14ac:dyDescent="0.2">
      <c r="A23" s="510"/>
    </row>
    <row r="24" spans="1:12" ht="20.100000000000001" customHeight="1" x14ac:dyDescent="0.2">
      <c r="A24" s="510"/>
    </row>
    <row r="25" spans="1:12" ht="20.100000000000001" customHeight="1" x14ac:dyDescent="0.2">
      <c r="A25" s="510"/>
    </row>
    <row r="26" spans="1:12" ht="20.100000000000001" customHeight="1" x14ac:dyDescent="0.2">
      <c r="A26" s="510"/>
    </row>
    <row r="27" spans="1:12" ht="20.100000000000001" customHeight="1" x14ac:dyDescent="0.2">
      <c r="A27" s="510"/>
    </row>
    <row r="28" spans="1:12" ht="20.100000000000001" customHeight="1" x14ac:dyDescent="0.2">
      <c r="A28" s="510"/>
    </row>
    <row r="29" spans="1:12" ht="20.100000000000001" customHeight="1" x14ac:dyDescent="0.2">
      <c r="A29" s="510"/>
    </row>
    <row r="30" spans="1:12" ht="20.100000000000001" customHeight="1" x14ac:dyDescent="0.2">
      <c r="A30" s="510"/>
    </row>
    <row r="31" spans="1:12" ht="20.100000000000001" customHeight="1" x14ac:dyDescent="0.2">
      <c r="A31" s="510"/>
    </row>
    <row r="32" spans="1:12" ht="20.100000000000001" customHeight="1" x14ac:dyDescent="0.2">
      <c r="A32" s="510"/>
    </row>
    <row r="33" spans="1:1" ht="20.100000000000001" customHeight="1" x14ac:dyDescent="0.2">
      <c r="A33" s="510"/>
    </row>
    <row r="34" spans="1:1" ht="20.100000000000001" customHeight="1" x14ac:dyDescent="0.2">
      <c r="A34" s="510"/>
    </row>
    <row r="35" spans="1:1" ht="20.100000000000001" customHeight="1" x14ac:dyDescent="0.2">
      <c r="A35" s="510"/>
    </row>
    <row r="36" spans="1:1" ht="20.100000000000001" customHeight="1" x14ac:dyDescent="0.2">
      <c r="A36" s="510"/>
    </row>
    <row r="37" spans="1:1" ht="20.100000000000001" customHeight="1" x14ac:dyDescent="0.2">
      <c r="A37" s="510"/>
    </row>
    <row r="38" spans="1:1" ht="20.100000000000001" customHeight="1" x14ac:dyDescent="0.2">
      <c r="A38" s="510"/>
    </row>
    <row r="39" spans="1:1" ht="20.100000000000001" customHeight="1" x14ac:dyDescent="0.2">
      <c r="A39" s="510"/>
    </row>
    <row r="40" spans="1:1" ht="20.100000000000001" customHeight="1" x14ac:dyDescent="0.2">
      <c r="A40" s="510"/>
    </row>
    <row r="41" spans="1:1" ht="20.100000000000001" customHeight="1" x14ac:dyDescent="0.2">
      <c r="A41" s="510"/>
    </row>
    <row r="42" spans="1:1" ht="20.100000000000001" customHeight="1" x14ac:dyDescent="0.2">
      <c r="A42" s="510"/>
    </row>
    <row r="43" spans="1:1" ht="20.100000000000001" customHeight="1" x14ac:dyDescent="0.2">
      <c r="A43" s="510"/>
    </row>
    <row r="44" spans="1:1" ht="20.100000000000001" customHeight="1" x14ac:dyDescent="0.2">
      <c r="A44" s="510"/>
    </row>
    <row r="45" spans="1:1" ht="20.100000000000001" customHeight="1" x14ac:dyDescent="0.2">
      <c r="A45" s="510"/>
    </row>
    <row r="46" spans="1:1" ht="20.100000000000001" customHeight="1" x14ac:dyDescent="0.2">
      <c r="A46" s="510"/>
    </row>
    <row r="47" spans="1:1" ht="20.100000000000001" customHeight="1" x14ac:dyDescent="0.2">
      <c r="A47" s="510"/>
    </row>
    <row r="48" spans="1:1" ht="20.100000000000001" customHeight="1" x14ac:dyDescent="0.2">
      <c r="A48" s="510"/>
    </row>
    <row r="49" spans="1:1" ht="20.100000000000001" customHeight="1" x14ac:dyDescent="0.2">
      <c r="A49" s="510"/>
    </row>
    <row r="50" spans="1:1" ht="20.100000000000001" customHeight="1" x14ac:dyDescent="0.2">
      <c r="A50" s="510"/>
    </row>
    <row r="51" spans="1:1" ht="20.100000000000001" customHeight="1" x14ac:dyDescent="0.2">
      <c r="A51" s="510"/>
    </row>
    <row r="52" spans="1:1" ht="20.100000000000001" customHeight="1" x14ac:dyDescent="0.2">
      <c r="A52" s="510"/>
    </row>
    <row r="53" spans="1:1" ht="20.100000000000001" customHeight="1" x14ac:dyDescent="0.2">
      <c r="A53" s="510"/>
    </row>
    <row r="54" spans="1:1" ht="20.100000000000001" customHeight="1" x14ac:dyDescent="0.2">
      <c r="A54" s="510"/>
    </row>
    <row r="55" spans="1:1" ht="20.100000000000001" customHeight="1" x14ac:dyDescent="0.2">
      <c r="A55" s="510"/>
    </row>
    <row r="56" spans="1:1" ht="20.100000000000001" customHeight="1" x14ac:dyDescent="0.2">
      <c r="A56" s="510"/>
    </row>
    <row r="57" spans="1:1" ht="20.100000000000001" customHeight="1" x14ac:dyDescent="0.2">
      <c r="A57" s="510"/>
    </row>
    <row r="58" spans="1:1" ht="20.100000000000001" customHeight="1" x14ac:dyDescent="0.2">
      <c r="A58" s="510"/>
    </row>
    <row r="59" spans="1:1" ht="20.100000000000001" customHeight="1" x14ac:dyDescent="0.2">
      <c r="A59" s="510"/>
    </row>
    <row r="60" spans="1:1" ht="20.100000000000001" customHeight="1" x14ac:dyDescent="0.2">
      <c r="A60" s="510"/>
    </row>
    <row r="61" spans="1:1" ht="20.100000000000001" customHeight="1" x14ac:dyDescent="0.2">
      <c r="A61" s="510"/>
    </row>
    <row r="62" spans="1:1" ht="20.100000000000001" customHeight="1" x14ac:dyDescent="0.2">
      <c r="A62" s="510"/>
    </row>
    <row r="63" spans="1:1" ht="20.100000000000001" customHeight="1" x14ac:dyDescent="0.2">
      <c r="A63" s="510"/>
    </row>
    <row r="64" spans="1:1" ht="20.100000000000001" customHeight="1" x14ac:dyDescent="0.2">
      <c r="A64" s="510"/>
    </row>
  </sheetData>
  <sheetProtection selectLockedCells="1"/>
  <mergeCells count="21">
    <mergeCell ref="F8:K11"/>
    <mergeCell ref="A3:A7"/>
    <mergeCell ref="J5:J7"/>
    <mergeCell ref="K5:K7"/>
    <mergeCell ref="F4:F7"/>
    <mergeCell ref="C5:C7"/>
    <mergeCell ref="G5:G7"/>
    <mergeCell ref="C4:E4"/>
    <mergeCell ref="G4:K4"/>
    <mergeCell ref="B3:E3"/>
    <mergeCell ref="F3:K3"/>
    <mergeCell ref="I5:I7"/>
    <mergeCell ref="B4:B7"/>
    <mergeCell ref="E5:E7"/>
    <mergeCell ref="D5:D7"/>
    <mergeCell ref="H5:H7"/>
    <mergeCell ref="A14:H14"/>
    <mergeCell ref="A15:H15"/>
    <mergeCell ref="G18:L18"/>
    <mergeCell ref="D18:F18"/>
    <mergeCell ref="A17:E17"/>
  </mergeCells>
  <printOptions horizontalCentered="1" verticalCentered="1"/>
  <pageMargins left="0.19685039370078741" right="0.19685039370078741" top="0.51" bottom="0.51" header="0.51181102362204722" footer="0.51181102362204722"/>
  <pageSetup paperSize="9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showGridLines="0" zoomScaleNormal="100" zoomScaleSheetLayoutView="100" workbookViewId="0">
      <pane ySplit="7" topLeftCell="A8" activePane="bottomLeft" state="frozen"/>
      <selection activeCell="B16" sqref="B16"/>
      <selection pane="bottomLeft" activeCell="I17" sqref="I17"/>
    </sheetView>
  </sheetViews>
  <sheetFormatPr defaultColWidth="9.140625" defaultRowHeight="20.100000000000001" customHeight="1" x14ac:dyDescent="0.2"/>
  <cols>
    <col min="1" max="1" width="17.5703125" style="509" customWidth="1"/>
    <col min="2" max="11" width="10.5703125" style="509" customWidth="1"/>
    <col min="12" max="16384" width="9.140625" style="509"/>
  </cols>
  <sheetData>
    <row r="1" spans="1:12" ht="20.100000000000001" customHeight="1" x14ac:dyDescent="0.2">
      <c r="A1" s="514" t="s">
        <v>1130</v>
      </c>
      <c r="B1" s="514"/>
      <c r="C1" s="514"/>
      <c r="D1" s="514"/>
      <c r="E1" s="514"/>
      <c r="F1" s="514"/>
      <c r="G1" s="514"/>
      <c r="H1" s="514"/>
      <c r="I1" s="514"/>
      <c r="J1" s="514"/>
      <c r="K1" s="520" t="s">
        <v>1129</v>
      </c>
      <c r="L1" s="514"/>
    </row>
    <row r="3" spans="1:12" ht="20.100000000000001" customHeight="1" x14ac:dyDescent="0.2">
      <c r="A3" s="1390" t="s">
        <v>20</v>
      </c>
      <c r="B3" s="1390" t="s">
        <v>1128</v>
      </c>
      <c r="C3" s="1390"/>
      <c r="D3" s="1390"/>
      <c r="E3" s="1390"/>
      <c r="F3" s="1394" t="s">
        <v>1127</v>
      </c>
      <c r="G3" s="1394"/>
      <c r="H3" s="1394"/>
      <c r="I3" s="1394"/>
      <c r="J3" s="1394"/>
      <c r="K3" s="1394"/>
    </row>
    <row r="4" spans="1:12" ht="20.100000000000001" customHeight="1" x14ac:dyDescent="0.2">
      <c r="A4" s="1391"/>
      <c r="B4" s="1390" t="s">
        <v>23</v>
      </c>
      <c r="C4" s="1390" t="s">
        <v>1126</v>
      </c>
      <c r="D4" s="1390"/>
      <c r="E4" s="1390"/>
      <c r="F4" s="1393" t="s">
        <v>23</v>
      </c>
      <c r="G4" s="1390" t="s">
        <v>1125</v>
      </c>
      <c r="H4" s="1394"/>
      <c r="I4" s="1394"/>
      <c r="J4" s="1394"/>
      <c r="K4" s="1394"/>
    </row>
    <row r="5" spans="1:12" ht="20.100000000000001" customHeight="1" x14ac:dyDescent="0.2">
      <c r="A5" s="1391"/>
      <c r="B5" s="1391"/>
      <c r="C5" s="1392" t="s">
        <v>1124</v>
      </c>
      <c r="D5" s="1392" t="s">
        <v>1123</v>
      </c>
      <c r="E5" s="1394" t="s">
        <v>1119</v>
      </c>
      <c r="F5" s="1271"/>
      <c r="G5" s="1392" t="s">
        <v>1122</v>
      </c>
      <c r="H5" s="1392" t="s">
        <v>1121</v>
      </c>
      <c r="I5" s="1392" t="s">
        <v>1120</v>
      </c>
      <c r="J5" s="1392" t="s">
        <v>216</v>
      </c>
      <c r="K5" s="1392" t="s">
        <v>1119</v>
      </c>
    </row>
    <row r="6" spans="1:12" ht="20.100000000000001" customHeight="1" x14ac:dyDescent="0.2">
      <c r="A6" s="1391"/>
      <c r="B6" s="1391"/>
      <c r="C6" s="1271"/>
      <c r="D6" s="1271"/>
      <c r="E6" s="1391"/>
      <c r="F6" s="1271"/>
      <c r="G6" s="1271"/>
      <c r="H6" s="1271"/>
      <c r="I6" s="1271"/>
      <c r="J6" s="1271"/>
      <c r="K6" s="1271"/>
    </row>
    <row r="7" spans="1:12" ht="20.100000000000001" customHeight="1" x14ac:dyDescent="0.2">
      <c r="A7" s="1391"/>
      <c r="B7" s="1391"/>
      <c r="C7" s="1271"/>
      <c r="D7" s="1271"/>
      <c r="E7" s="1391"/>
      <c r="F7" s="1271"/>
      <c r="G7" s="1271"/>
      <c r="H7" s="1271"/>
      <c r="I7" s="1271"/>
      <c r="J7" s="1271"/>
      <c r="K7" s="1271"/>
    </row>
    <row r="8" spans="1:12" ht="20.100000000000001" customHeight="1" x14ac:dyDescent="0.2">
      <c r="A8" s="519" t="s">
        <v>1118</v>
      </c>
      <c r="B8" s="517">
        <v>21</v>
      </c>
      <c r="C8" s="516">
        <v>5</v>
      </c>
      <c r="D8" s="516">
        <v>16</v>
      </c>
      <c r="E8" s="516">
        <f>'[13]HBÚ 23'!E8+'[14]HBÚ 23'!E8+'[15]HBÚ 23'!E8+'[16]HBÚ 23'!E8+'[17]HBÚ 23'!E8</f>
        <v>0</v>
      </c>
      <c r="F8" s="1381"/>
      <c r="G8" s="1382"/>
      <c r="H8" s="1382"/>
      <c r="I8" s="1382"/>
      <c r="J8" s="1382"/>
      <c r="K8" s="1383"/>
    </row>
    <row r="9" spans="1:12" ht="20.100000000000001" customHeight="1" x14ac:dyDescent="0.2">
      <c r="A9" s="519" t="s">
        <v>1117</v>
      </c>
      <c r="B9" s="517">
        <v>45</v>
      </c>
      <c r="C9" s="516">
        <v>30</v>
      </c>
      <c r="D9" s="516">
        <v>15</v>
      </c>
      <c r="E9" s="516">
        <f>'[13]HBÚ 23'!E9+'[14]HBÚ 23'!E9+'[15]HBÚ 23'!E9+'[16]HBÚ 23'!E9+'[17]HBÚ 23'!E9</f>
        <v>0</v>
      </c>
      <c r="F9" s="1384"/>
      <c r="G9" s="1385"/>
      <c r="H9" s="1385"/>
      <c r="I9" s="1385"/>
      <c r="J9" s="1385"/>
      <c r="K9" s="1386"/>
    </row>
    <row r="10" spans="1:12" ht="20.100000000000001" customHeight="1" x14ac:dyDescent="0.2">
      <c r="A10" s="519" t="s">
        <v>1116</v>
      </c>
      <c r="B10" s="517">
        <v>52</v>
      </c>
      <c r="C10" s="516">
        <v>24</v>
      </c>
      <c r="D10" s="516">
        <v>28</v>
      </c>
      <c r="E10" s="516">
        <f>'[13]HBÚ 23'!E10+'[14]HBÚ 23'!E10+'[15]HBÚ 23'!E10+'[16]HBÚ 23'!E10+'[17]HBÚ 23'!E10</f>
        <v>0</v>
      </c>
      <c r="F10" s="1384"/>
      <c r="G10" s="1385"/>
      <c r="H10" s="1385"/>
      <c r="I10" s="1385"/>
      <c r="J10" s="1385"/>
      <c r="K10" s="1386"/>
    </row>
    <row r="11" spans="1:12" ht="20.100000000000001" customHeight="1" x14ac:dyDescent="0.2">
      <c r="A11" s="519" t="s">
        <v>1115</v>
      </c>
      <c r="B11" s="517">
        <v>446</v>
      </c>
      <c r="C11" s="516">
        <v>329</v>
      </c>
      <c r="D11" s="516">
        <v>106</v>
      </c>
      <c r="E11" s="516">
        <v>11</v>
      </c>
      <c r="F11" s="1387"/>
      <c r="G11" s="1388"/>
      <c r="H11" s="1388"/>
      <c r="I11" s="1388"/>
      <c r="J11" s="1388"/>
      <c r="K11" s="1389"/>
    </row>
    <row r="12" spans="1:12" ht="20.100000000000001" customHeight="1" x14ac:dyDescent="0.2">
      <c r="A12" s="518" t="s">
        <v>1114</v>
      </c>
      <c r="B12" s="517">
        <f>SUM(B8:B11)</f>
        <v>564</v>
      </c>
      <c r="C12" s="517">
        <f>SUM(C8:C11)</f>
        <v>388</v>
      </c>
      <c r="D12" s="517">
        <f>SUM(D8:D11)</f>
        <v>165</v>
      </c>
      <c r="E12" s="517">
        <f>SUM(E8:E11)</f>
        <v>11</v>
      </c>
      <c r="F12" s="517">
        <f>SUM(G12:K12)</f>
        <v>378</v>
      </c>
      <c r="G12" s="516">
        <v>148</v>
      </c>
      <c r="H12" s="516">
        <v>183</v>
      </c>
      <c r="I12" s="516">
        <v>19</v>
      </c>
      <c r="J12" s="516">
        <v>4</v>
      </c>
      <c r="K12" s="516">
        <v>24</v>
      </c>
    </row>
    <row r="14" spans="1:12" ht="20.100000000000001" customHeight="1" x14ac:dyDescent="0.2">
      <c r="A14" s="1376" t="s">
        <v>1113</v>
      </c>
      <c r="B14" s="1377"/>
      <c r="C14" s="1377"/>
      <c r="D14" s="1377"/>
      <c r="E14" s="1377"/>
      <c r="F14" s="1377"/>
      <c r="G14" s="1377"/>
      <c r="H14" s="1377"/>
    </row>
    <row r="15" spans="1:12" ht="20.100000000000001" customHeight="1" x14ac:dyDescent="0.2">
      <c r="A15" s="1378" t="s">
        <v>1112</v>
      </c>
      <c r="B15" s="1377"/>
      <c r="C15" s="1377"/>
      <c r="D15" s="1377"/>
      <c r="E15" s="1377"/>
      <c r="F15" s="1377"/>
      <c r="G15" s="1377"/>
      <c r="H15" s="1377"/>
      <c r="J15" s="515"/>
    </row>
    <row r="16" spans="1:12" ht="20.100000000000001" customHeight="1" x14ac:dyDescent="0.2">
      <c r="A16" s="514"/>
      <c r="B16" s="93"/>
      <c r="C16" s="93"/>
      <c r="D16" s="93"/>
      <c r="E16" s="93"/>
      <c r="F16" s="93"/>
      <c r="G16" s="93"/>
      <c r="H16" s="93"/>
    </row>
    <row r="17" spans="1:12" ht="20.100000000000001" customHeight="1" x14ac:dyDescent="0.2">
      <c r="A17" s="1380" t="s">
        <v>1111</v>
      </c>
      <c r="B17" s="1380"/>
      <c r="C17" s="1380"/>
      <c r="D17" s="1380"/>
      <c r="E17" s="1380"/>
      <c r="F17" s="513">
        <f>B12+F12</f>
        <v>942</v>
      </c>
      <c r="G17" s="512" t="s">
        <v>1110</v>
      </c>
      <c r="H17" s="512"/>
    </row>
    <row r="18" spans="1:12" ht="20.100000000000001" customHeight="1" x14ac:dyDescent="0.2">
      <c r="A18" s="511"/>
      <c r="B18" s="511"/>
      <c r="C18" s="511"/>
      <c r="D18" s="1379"/>
      <c r="E18" s="1379"/>
      <c r="F18" s="1379"/>
      <c r="G18" s="1379"/>
      <c r="H18" s="1379"/>
      <c r="I18" s="1379"/>
      <c r="J18" s="1379"/>
      <c r="K18" s="1379"/>
      <c r="L18" s="1379"/>
    </row>
    <row r="19" spans="1:12" ht="20.100000000000001" customHeight="1" x14ac:dyDescent="0.2">
      <c r="A19" s="510"/>
    </row>
    <row r="20" spans="1:12" ht="20.100000000000001" customHeight="1" x14ac:dyDescent="0.2">
      <c r="A20" s="510"/>
    </row>
    <row r="21" spans="1:12" ht="20.100000000000001" customHeight="1" x14ac:dyDescent="0.2">
      <c r="A21" s="510"/>
    </row>
    <row r="22" spans="1:12" ht="20.100000000000001" customHeight="1" x14ac:dyDescent="0.2">
      <c r="A22" s="510"/>
    </row>
    <row r="23" spans="1:12" ht="20.100000000000001" customHeight="1" x14ac:dyDescent="0.2">
      <c r="A23" s="510"/>
    </row>
    <row r="24" spans="1:12" ht="20.100000000000001" customHeight="1" x14ac:dyDescent="0.2">
      <c r="A24" s="510"/>
    </row>
    <row r="25" spans="1:12" ht="20.100000000000001" customHeight="1" x14ac:dyDescent="0.2">
      <c r="A25" s="510"/>
    </row>
    <row r="26" spans="1:12" ht="20.100000000000001" customHeight="1" x14ac:dyDescent="0.2">
      <c r="A26" s="510"/>
    </row>
    <row r="27" spans="1:12" ht="20.100000000000001" customHeight="1" x14ac:dyDescent="0.2">
      <c r="A27" s="510"/>
    </row>
    <row r="28" spans="1:12" ht="20.100000000000001" customHeight="1" x14ac:dyDescent="0.2">
      <c r="A28" s="510"/>
    </row>
    <row r="29" spans="1:12" ht="20.100000000000001" customHeight="1" x14ac:dyDescent="0.2">
      <c r="A29" s="510"/>
    </row>
    <row r="30" spans="1:12" ht="20.100000000000001" customHeight="1" x14ac:dyDescent="0.2">
      <c r="A30" s="510"/>
    </row>
    <row r="31" spans="1:12" ht="20.100000000000001" customHeight="1" x14ac:dyDescent="0.2">
      <c r="A31" s="510"/>
    </row>
    <row r="32" spans="1:12" ht="20.100000000000001" customHeight="1" x14ac:dyDescent="0.2">
      <c r="A32" s="510"/>
    </row>
    <row r="33" spans="1:1" ht="20.100000000000001" customHeight="1" x14ac:dyDescent="0.2">
      <c r="A33" s="510"/>
    </row>
    <row r="34" spans="1:1" ht="20.100000000000001" customHeight="1" x14ac:dyDescent="0.2">
      <c r="A34" s="510"/>
    </row>
    <row r="35" spans="1:1" ht="20.100000000000001" customHeight="1" x14ac:dyDescent="0.2">
      <c r="A35" s="510"/>
    </row>
    <row r="36" spans="1:1" ht="20.100000000000001" customHeight="1" x14ac:dyDescent="0.2">
      <c r="A36" s="510"/>
    </row>
    <row r="37" spans="1:1" ht="20.100000000000001" customHeight="1" x14ac:dyDescent="0.2">
      <c r="A37" s="510"/>
    </row>
    <row r="38" spans="1:1" ht="20.100000000000001" customHeight="1" x14ac:dyDescent="0.2">
      <c r="A38" s="510"/>
    </row>
    <row r="39" spans="1:1" ht="20.100000000000001" customHeight="1" x14ac:dyDescent="0.2">
      <c r="A39" s="510"/>
    </row>
    <row r="40" spans="1:1" ht="20.100000000000001" customHeight="1" x14ac:dyDescent="0.2">
      <c r="A40" s="510"/>
    </row>
    <row r="41" spans="1:1" ht="20.100000000000001" customHeight="1" x14ac:dyDescent="0.2">
      <c r="A41" s="510"/>
    </row>
    <row r="42" spans="1:1" ht="20.100000000000001" customHeight="1" x14ac:dyDescent="0.2">
      <c r="A42" s="510"/>
    </row>
    <row r="43" spans="1:1" ht="20.100000000000001" customHeight="1" x14ac:dyDescent="0.2">
      <c r="A43" s="510"/>
    </row>
    <row r="44" spans="1:1" ht="20.100000000000001" customHeight="1" x14ac:dyDescent="0.2">
      <c r="A44" s="510"/>
    </row>
    <row r="45" spans="1:1" ht="20.100000000000001" customHeight="1" x14ac:dyDescent="0.2">
      <c r="A45" s="510"/>
    </row>
    <row r="46" spans="1:1" ht="20.100000000000001" customHeight="1" x14ac:dyDescent="0.2">
      <c r="A46" s="510"/>
    </row>
    <row r="47" spans="1:1" ht="20.100000000000001" customHeight="1" x14ac:dyDescent="0.2">
      <c r="A47" s="510"/>
    </row>
    <row r="48" spans="1:1" ht="20.100000000000001" customHeight="1" x14ac:dyDescent="0.2">
      <c r="A48" s="510"/>
    </row>
    <row r="49" spans="1:1" ht="20.100000000000001" customHeight="1" x14ac:dyDescent="0.2">
      <c r="A49" s="510"/>
    </row>
    <row r="50" spans="1:1" ht="20.100000000000001" customHeight="1" x14ac:dyDescent="0.2">
      <c r="A50" s="510"/>
    </row>
    <row r="51" spans="1:1" ht="20.100000000000001" customHeight="1" x14ac:dyDescent="0.2">
      <c r="A51" s="510"/>
    </row>
    <row r="52" spans="1:1" ht="20.100000000000001" customHeight="1" x14ac:dyDescent="0.2">
      <c r="A52" s="510"/>
    </row>
    <row r="53" spans="1:1" ht="20.100000000000001" customHeight="1" x14ac:dyDescent="0.2">
      <c r="A53" s="510"/>
    </row>
    <row r="54" spans="1:1" ht="20.100000000000001" customHeight="1" x14ac:dyDescent="0.2">
      <c r="A54" s="510"/>
    </row>
    <row r="55" spans="1:1" ht="20.100000000000001" customHeight="1" x14ac:dyDescent="0.2">
      <c r="A55" s="510"/>
    </row>
    <row r="56" spans="1:1" ht="20.100000000000001" customHeight="1" x14ac:dyDescent="0.2">
      <c r="A56" s="510"/>
    </row>
    <row r="57" spans="1:1" ht="20.100000000000001" customHeight="1" x14ac:dyDescent="0.2">
      <c r="A57" s="510"/>
    </row>
    <row r="58" spans="1:1" ht="20.100000000000001" customHeight="1" x14ac:dyDescent="0.2">
      <c r="A58" s="510"/>
    </row>
    <row r="59" spans="1:1" ht="20.100000000000001" customHeight="1" x14ac:dyDescent="0.2">
      <c r="A59" s="510"/>
    </row>
    <row r="60" spans="1:1" ht="20.100000000000001" customHeight="1" x14ac:dyDescent="0.2">
      <c r="A60" s="510"/>
    </row>
    <row r="61" spans="1:1" ht="20.100000000000001" customHeight="1" x14ac:dyDescent="0.2">
      <c r="A61" s="510"/>
    </row>
    <row r="62" spans="1:1" ht="20.100000000000001" customHeight="1" x14ac:dyDescent="0.2">
      <c r="A62" s="510"/>
    </row>
    <row r="63" spans="1:1" ht="20.100000000000001" customHeight="1" x14ac:dyDescent="0.2">
      <c r="A63" s="510"/>
    </row>
    <row r="64" spans="1:1" ht="20.100000000000001" customHeight="1" x14ac:dyDescent="0.2">
      <c r="A64" s="510"/>
    </row>
  </sheetData>
  <sheetProtection selectLockedCells="1"/>
  <mergeCells count="21">
    <mergeCell ref="F8:K11"/>
    <mergeCell ref="A3:A7"/>
    <mergeCell ref="J5:J7"/>
    <mergeCell ref="K5:K7"/>
    <mergeCell ref="F4:F7"/>
    <mergeCell ref="C5:C7"/>
    <mergeCell ref="G5:G7"/>
    <mergeCell ref="C4:E4"/>
    <mergeCell ref="G4:K4"/>
    <mergeCell ref="B3:E3"/>
    <mergeCell ref="F3:K3"/>
    <mergeCell ref="I5:I7"/>
    <mergeCell ref="B4:B7"/>
    <mergeCell ref="E5:E7"/>
    <mergeCell ref="D5:D7"/>
    <mergeCell ref="H5:H7"/>
    <mergeCell ref="A14:H14"/>
    <mergeCell ref="A15:H15"/>
    <mergeCell ref="G18:L18"/>
    <mergeCell ref="D18:F18"/>
    <mergeCell ref="A17:E17"/>
  </mergeCells>
  <printOptions horizontalCentered="1" verticalCentered="1"/>
  <pageMargins left="0.19685039370078741" right="0.19685039370078741" top="0.51" bottom="0.51" header="0.51181102362204722" footer="0.51181102362204722"/>
  <pageSetup paperSize="9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zoomScaleNormal="100" zoomScaleSheetLayoutView="100" workbookViewId="0">
      <pane ySplit="4" topLeftCell="A5" activePane="bottomLeft" state="frozen"/>
      <selection activeCell="B16" sqref="B16"/>
      <selection pane="bottomLeft" activeCell="U13" sqref="U13"/>
    </sheetView>
  </sheetViews>
  <sheetFormatPr defaultColWidth="9.140625" defaultRowHeight="20.100000000000001" customHeight="1" x14ac:dyDescent="0.2"/>
  <cols>
    <col min="1" max="1" width="22.5703125" style="483" customWidth="1"/>
    <col min="2" max="13" width="7.28515625" style="483" customWidth="1"/>
    <col min="14" max="14" width="22.5703125" style="483" customWidth="1"/>
    <col min="15" max="16384" width="9.140625" style="483"/>
  </cols>
  <sheetData>
    <row r="1" spans="1:14" ht="20.100000000000001" customHeight="1" x14ac:dyDescent="0.3">
      <c r="A1" s="1400" t="s">
        <v>996</v>
      </c>
      <c r="B1" s="1400"/>
      <c r="C1" s="1400"/>
      <c r="D1" s="1400"/>
      <c r="E1" s="1400"/>
      <c r="F1" s="1400"/>
      <c r="G1" s="1400"/>
      <c r="H1" s="1400"/>
      <c r="I1" s="1400"/>
      <c r="J1" s="1400"/>
      <c r="K1" s="1400"/>
      <c r="N1" s="508" t="s">
        <v>1109</v>
      </c>
    </row>
    <row r="2" spans="1:14" ht="20.100000000000001" customHeight="1" x14ac:dyDescent="0.2">
      <c r="A2" s="1401" t="s">
        <v>526</v>
      </c>
      <c r="B2" s="1401"/>
      <c r="C2" s="1401"/>
      <c r="D2" s="1401"/>
      <c r="E2" s="1401"/>
      <c r="F2" s="1401"/>
      <c r="G2" s="1401"/>
      <c r="H2" s="1401"/>
      <c r="I2" s="1401"/>
      <c r="J2" s="1401"/>
      <c r="K2" s="1401"/>
    </row>
    <row r="3" spans="1:14" s="360" customFormat="1" ht="20.100000000000001" customHeight="1" x14ac:dyDescent="0.2">
      <c r="A3" s="1396" t="s">
        <v>904</v>
      </c>
      <c r="B3" s="1402" t="s">
        <v>206</v>
      </c>
      <c r="C3" s="1403"/>
      <c r="D3" s="1403"/>
      <c r="E3" s="1403"/>
      <c r="F3" s="1403"/>
      <c r="G3" s="1404"/>
      <c r="H3" s="1402" t="s">
        <v>45</v>
      </c>
      <c r="I3" s="1403"/>
      <c r="J3" s="1403"/>
      <c r="K3" s="1403"/>
      <c r="L3" s="1403"/>
      <c r="M3" s="1404"/>
      <c r="N3" s="1398" t="s">
        <v>205</v>
      </c>
    </row>
    <row r="4" spans="1:14" s="360" customFormat="1" ht="20.100000000000001" customHeight="1" x14ac:dyDescent="0.2">
      <c r="A4" s="1397"/>
      <c r="B4" s="361">
        <v>2011</v>
      </c>
      <c r="C4" s="361">
        <v>2012</v>
      </c>
      <c r="D4" s="361">
        <v>2013</v>
      </c>
      <c r="E4" s="361">
        <v>2014</v>
      </c>
      <c r="F4" s="361">
        <v>2015</v>
      </c>
      <c r="G4" s="361">
        <v>2016</v>
      </c>
      <c r="H4" s="361">
        <v>2011</v>
      </c>
      <c r="I4" s="361">
        <v>2012</v>
      </c>
      <c r="J4" s="361">
        <v>2013</v>
      </c>
      <c r="K4" s="361">
        <v>2014</v>
      </c>
      <c r="L4" s="361">
        <v>2015</v>
      </c>
      <c r="M4" s="361">
        <v>2016</v>
      </c>
      <c r="N4" s="1399"/>
    </row>
    <row r="5" spans="1:14" s="255" customFormat="1" ht="20.100000000000001" customHeight="1" x14ac:dyDescent="0.2">
      <c r="A5" s="257" t="s">
        <v>1108</v>
      </c>
      <c r="B5" s="506">
        <v>0</v>
      </c>
      <c r="C5" s="506">
        <v>0</v>
      </c>
      <c r="D5" s="506">
        <v>0</v>
      </c>
      <c r="E5" s="506">
        <v>0</v>
      </c>
      <c r="F5" s="506">
        <v>0</v>
      </c>
      <c r="G5" s="505">
        <v>0</v>
      </c>
      <c r="H5" s="449">
        <v>0</v>
      </c>
      <c r="I5" s="449">
        <v>0</v>
      </c>
      <c r="J5" s="449">
        <v>0</v>
      </c>
      <c r="K5" s="449">
        <v>0</v>
      </c>
      <c r="L5" s="449">
        <v>0</v>
      </c>
      <c r="M5" s="358">
        <v>0</v>
      </c>
      <c r="N5" s="463" t="s">
        <v>1107</v>
      </c>
    </row>
    <row r="6" spans="1:14" s="255" customFormat="1" ht="20.100000000000001" customHeight="1" x14ac:dyDescent="0.2">
      <c r="A6" s="257" t="s">
        <v>1106</v>
      </c>
      <c r="B6" s="506">
        <v>0</v>
      </c>
      <c r="C6" s="506">
        <v>1.8</v>
      </c>
      <c r="D6" s="506">
        <v>4</v>
      </c>
      <c r="E6" s="506">
        <v>10.6</v>
      </c>
      <c r="F6" s="506">
        <v>12.7</v>
      </c>
      <c r="G6" s="505">
        <v>17.600000000000001</v>
      </c>
      <c r="H6" s="449">
        <v>0</v>
      </c>
      <c r="I6" s="449">
        <v>7</v>
      </c>
      <c r="J6" s="449">
        <v>7</v>
      </c>
      <c r="K6" s="449">
        <v>7</v>
      </c>
      <c r="L6" s="449">
        <v>7</v>
      </c>
      <c r="M6" s="358">
        <v>7</v>
      </c>
      <c r="N6" s="463" t="s">
        <v>1096</v>
      </c>
    </row>
    <row r="7" spans="1:14" s="255" customFormat="1" ht="20.100000000000001" customHeight="1" x14ac:dyDescent="0.2">
      <c r="A7" s="257" t="s">
        <v>1105</v>
      </c>
      <c r="B7" s="506">
        <v>0.3</v>
      </c>
      <c r="C7" s="506">
        <v>2.7</v>
      </c>
      <c r="D7" s="506">
        <v>9.9</v>
      </c>
      <c r="E7" s="506">
        <v>3.3</v>
      </c>
      <c r="F7" s="506">
        <v>1.4</v>
      </c>
      <c r="G7" s="505">
        <v>0.77</v>
      </c>
      <c r="H7" s="449">
        <v>33</v>
      </c>
      <c r="I7" s="449">
        <v>26</v>
      </c>
      <c r="J7" s="449">
        <v>26</v>
      </c>
      <c r="K7" s="449">
        <v>30</v>
      </c>
      <c r="L7" s="449">
        <v>30</v>
      </c>
      <c r="M7" s="358">
        <v>40</v>
      </c>
      <c r="N7" s="463" t="s">
        <v>1096</v>
      </c>
    </row>
    <row r="8" spans="1:14" s="255" customFormat="1" ht="20.100000000000001" customHeight="1" x14ac:dyDescent="0.2">
      <c r="A8" s="257" t="s">
        <v>140</v>
      </c>
      <c r="B8" s="506">
        <v>8</v>
      </c>
      <c r="C8" s="506">
        <v>6.7</v>
      </c>
      <c r="D8" s="506">
        <v>7.9</v>
      </c>
      <c r="E8" s="506">
        <v>23.2</v>
      </c>
      <c r="F8" s="506">
        <v>16.8</v>
      </c>
      <c r="G8" s="505">
        <v>6.3</v>
      </c>
      <c r="H8" s="449">
        <v>2</v>
      </c>
      <c r="I8" s="449">
        <v>2</v>
      </c>
      <c r="J8" s="449">
        <v>2</v>
      </c>
      <c r="K8" s="449">
        <v>2</v>
      </c>
      <c r="L8" s="449">
        <v>3</v>
      </c>
      <c r="M8" s="358">
        <v>3</v>
      </c>
      <c r="N8" s="463" t="s">
        <v>1104</v>
      </c>
    </row>
    <row r="9" spans="1:14" s="255" customFormat="1" ht="20.100000000000001" customHeight="1" x14ac:dyDescent="0.2">
      <c r="A9" s="257" t="s">
        <v>1103</v>
      </c>
      <c r="B9" s="506">
        <v>0</v>
      </c>
      <c r="C9" s="506">
        <v>0</v>
      </c>
      <c r="D9" s="506">
        <v>0</v>
      </c>
      <c r="E9" s="506">
        <v>0</v>
      </c>
      <c r="F9" s="506">
        <v>0</v>
      </c>
      <c r="G9" s="505">
        <v>0</v>
      </c>
      <c r="H9" s="449">
        <v>0</v>
      </c>
      <c r="I9" s="449">
        <v>0</v>
      </c>
      <c r="J9" s="449">
        <v>0</v>
      </c>
      <c r="K9" s="449">
        <v>0</v>
      </c>
      <c r="L9" s="449">
        <v>0</v>
      </c>
      <c r="M9" s="358">
        <v>0</v>
      </c>
      <c r="N9" s="463" t="s">
        <v>1102</v>
      </c>
    </row>
    <row r="10" spans="1:14" s="255" customFormat="1" ht="20.100000000000001" customHeight="1" x14ac:dyDescent="0.2">
      <c r="A10" s="257" t="s">
        <v>491</v>
      </c>
      <c r="B10" s="506">
        <v>15.7</v>
      </c>
      <c r="C10" s="507">
        <v>21.03</v>
      </c>
      <c r="D10" s="506">
        <v>21</v>
      </c>
      <c r="E10" s="506">
        <v>20.9</v>
      </c>
      <c r="F10" s="506">
        <v>19.97</v>
      </c>
      <c r="G10" s="505">
        <v>23</v>
      </c>
      <c r="H10" s="449">
        <v>77</v>
      </c>
      <c r="I10" s="449">
        <v>72</v>
      </c>
      <c r="J10" s="449">
        <v>84</v>
      </c>
      <c r="K10" s="449">
        <v>81</v>
      </c>
      <c r="L10" s="449">
        <v>81</v>
      </c>
      <c r="M10" s="358">
        <v>76</v>
      </c>
      <c r="N10" s="463" t="s">
        <v>1101</v>
      </c>
    </row>
    <row r="11" spans="1:14" s="255" customFormat="1" ht="20.100000000000001" customHeight="1" x14ac:dyDescent="0.2">
      <c r="A11" s="257" t="s">
        <v>1100</v>
      </c>
      <c r="B11" s="506">
        <v>0</v>
      </c>
      <c r="C11" s="506">
        <v>0.04</v>
      </c>
      <c r="D11" s="506">
        <v>0.1</v>
      </c>
      <c r="E11" s="506">
        <v>0.4</v>
      </c>
      <c r="F11" s="506">
        <v>0.32</v>
      </c>
      <c r="G11" s="505">
        <v>0.2</v>
      </c>
      <c r="H11" s="449">
        <v>1</v>
      </c>
      <c r="I11" s="449">
        <v>1</v>
      </c>
      <c r="J11" s="449">
        <v>1</v>
      </c>
      <c r="K11" s="449">
        <v>1</v>
      </c>
      <c r="L11" s="449">
        <v>2</v>
      </c>
      <c r="M11" s="358">
        <v>3</v>
      </c>
      <c r="N11" s="463" t="s">
        <v>1099</v>
      </c>
    </row>
    <row r="12" spans="1:14" s="255" customFormat="1" ht="20.100000000000001" customHeight="1" x14ac:dyDescent="0.2">
      <c r="A12" s="257" t="s">
        <v>1098</v>
      </c>
      <c r="B12" s="506">
        <v>68</v>
      </c>
      <c r="C12" s="506">
        <v>32.1</v>
      </c>
      <c r="D12" s="506">
        <v>5.2</v>
      </c>
      <c r="E12" s="506">
        <v>8.6</v>
      </c>
      <c r="F12" s="506">
        <v>21.21</v>
      </c>
      <c r="G12" s="505">
        <v>6.2</v>
      </c>
      <c r="H12" s="449">
        <v>15</v>
      </c>
      <c r="I12" s="449">
        <v>56</v>
      </c>
      <c r="J12" s="449">
        <v>48</v>
      </c>
      <c r="K12" s="449">
        <v>47</v>
      </c>
      <c r="L12" s="449">
        <v>41</v>
      </c>
      <c r="M12" s="358">
        <v>36</v>
      </c>
      <c r="N12" s="463" t="s">
        <v>1090</v>
      </c>
    </row>
    <row r="13" spans="1:14" s="255" customFormat="1" ht="20.100000000000001" customHeight="1" x14ac:dyDescent="0.2">
      <c r="A13" s="257" t="s">
        <v>1097</v>
      </c>
      <c r="B13" s="506">
        <v>88</v>
      </c>
      <c r="C13" s="506">
        <v>86</v>
      </c>
      <c r="D13" s="506">
        <v>56</v>
      </c>
      <c r="E13" s="506">
        <v>54</v>
      </c>
      <c r="F13" s="506">
        <v>53</v>
      </c>
      <c r="G13" s="505">
        <v>34.700000000000003</v>
      </c>
      <c r="H13" s="449">
        <v>25</v>
      </c>
      <c r="I13" s="449">
        <v>24</v>
      </c>
      <c r="J13" s="449">
        <v>49</v>
      </c>
      <c r="K13" s="449">
        <v>49</v>
      </c>
      <c r="L13" s="449">
        <v>47</v>
      </c>
      <c r="M13" s="358">
        <v>35</v>
      </c>
      <c r="N13" s="463" t="s">
        <v>1096</v>
      </c>
    </row>
    <row r="14" spans="1:14" s="255" customFormat="1" ht="20.100000000000001" customHeight="1" x14ac:dyDescent="0.2">
      <c r="A14" s="257" t="s">
        <v>1095</v>
      </c>
      <c r="B14" s="506">
        <v>55</v>
      </c>
      <c r="C14" s="506">
        <v>52</v>
      </c>
      <c r="D14" s="506">
        <v>0</v>
      </c>
      <c r="E14" s="506">
        <v>0</v>
      </c>
      <c r="F14" s="506">
        <v>0.112</v>
      </c>
      <c r="G14" s="505">
        <v>0</v>
      </c>
      <c r="H14" s="449">
        <v>3</v>
      </c>
      <c r="I14" s="449">
        <v>3</v>
      </c>
      <c r="J14" s="449">
        <v>0</v>
      </c>
      <c r="K14" s="449">
        <v>0</v>
      </c>
      <c r="L14" s="449">
        <v>4</v>
      </c>
      <c r="M14" s="358">
        <v>1</v>
      </c>
      <c r="N14" s="463" t="s">
        <v>1094</v>
      </c>
    </row>
    <row r="15" spans="1:14" s="255" customFormat="1" ht="20.100000000000001" customHeight="1" x14ac:dyDescent="0.2">
      <c r="A15" s="257" t="s">
        <v>1093</v>
      </c>
      <c r="B15" s="506">
        <v>0</v>
      </c>
      <c r="C15" s="506">
        <v>0</v>
      </c>
      <c r="D15" s="506">
        <v>0</v>
      </c>
      <c r="E15" s="506">
        <v>0</v>
      </c>
      <c r="F15" s="506">
        <v>0</v>
      </c>
      <c r="G15" s="505">
        <v>0</v>
      </c>
      <c r="H15" s="449">
        <v>0</v>
      </c>
      <c r="I15" s="449">
        <v>0</v>
      </c>
      <c r="J15" s="449">
        <v>0</v>
      </c>
      <c r="K15" s="449">
        <v>0</v>
      </c>
      <c r="L15" s="449">
        <v>0</v>
      </c>
      <c r="M15" s="358">
        <v>0</v>
      </c>
      <c r="N15" s="463" t="s">
        <v>1092</v>
      </c>
    </row>
    <row r="16" spans="1:14" s="255" customFormat="1" ht="20.100000000000001" customHeight="1" x14ac:dyDescent="0.2">
      <c r="A16" s="257" t="s">
        <v>1091</v>
      </c>
      <c r="B16" s="506">
        <v>0</v>
      </c>
      <c r="C16" s="506">
        <v>0</v>
      </c>
      <c r="D16" s="506">
        <v>0</v>
      </c>
      <c r="E16" s="506">
        <v>0</v>
      </c>
      <c r="F16" s="506">
        <v>0</v>
      </c>
      <c r="G16" s="505">
        <v>0</v>
      </c>
      <c r="H16" s="449">
        <v>1</v>
      </c>
      <c r="I16" s="449">
        <v>0</v>
      </c>
      <c r="J16" s="449">
        <v>0</v>
      </c>
      <c r="K16" s="449">
        <v>0</v>
      </c>
      <c r="L16" s="449">
        <v>0</v>
      </c>
      <c r="M16" s="358">
        <v>0</v>
      </c>
      <c r="N16" s="463" t="s">
        <v>1090</v>
      </c>
    </row>
    <row r="17" spans="1:15" s="436" customFormat="1" ht="20.100000000000001" customHeight="1" x14ac:dyDescent="0.2">
      <c r="A17" s="336" t="s">
        <v>1089</v>
      </c>
      <c r="B17" s="359">
        <f t="shared" ref="B17:M17" si="0">SUM(B6:B7,B9:B10,B13)</f>
        <v>104</v>
      </c>
      <c r="C17" s="359">
        <f t="shared" si="0"/>
        <v>111.53</v>
      </c>
      <c r="D17" s="359">
        <f t="shared" si="0"/>
        <v>90.9</v>
      </c>
      <c r="E17" s="359">
        <f t="shared" si="0"/>
        <v>88.8</v>
      </c>
      <c r="F17" s="359">
        <f t="shared" si="0"/>
        <v>87.07</v>
      </c>
      <c r="G17" s="359">
        <f t="shared" si="0"/>
        <v>76.070000000000007</v>
      </c>
      <c r="H17" s="358">
        <f t="shared" si="0"/>
        <v>135</v>
      </c>
      <c r="I17" s="358">
        <f t="shared" si="0"/>
        <v>129</v>
      </c>
      <c r="J17" s="358">
        <f t="shared" si="0"/>
        <v>166</v>
      </c>
      <c r="K17" s="358">
        <f t="shared" si="0"/>
        <v>167</v>
      </c>
      <c r="L17" s="358">
        <f t="shared" si="0"/>
        <v>165</v>
      </c>
      <c r="M17" s="358">
        <f t="shared" si="0"/>
        <v>158</v>
      </c>
      <c r="N17" s="1395"/>
    </row>
    <row r="18" spans="1:15" s="436" customFormat="1" ht="20.100000000000001" customHeight="1" x14ac:dyDescent="0.2">
      <c r="A18" s="336" t="s">
        <v>1088</v>
      </c>
      <c r="B18" s="359">
        <f t="shared" ref="B18:M18" si="1">SUM(B5,B8,B11:B12,B14:B16)</f>
        <v>131</v>
      </c>
      <c r="C18" s="359">
        <f t="shared" si="1"/>
        <v>90.84</v>
      </c>
      <c r="D18" s="359">
        <f t="shared" si="1"/>
        <v>13.2</v>
      </c>
      <c r="E18" s="359">
        <f t="shared" si="1"/>
        <v>32.199999999999996</v>
      </c>
      <c r="F18" s="359">
        <f t="shared" si="1"/>
        <v>38.442</v>
      </c>
      <c r="G18" s="359">
        <f t="shared" si="1"/>
        <v>12.7</v>
      </c>
      <c r="H18" s="358">
        <f t="shared" si="1"/>
        <v>22</v>
      </c>
      <c r="I18" s="358">
        <f t="shared" si="1"/>
        <v>62</v>
      </c>
      <c r="J18" s="358">
        <f t="shared" si="1"/>
        <v>51</v>
      </c>
      <c r="K18" s="358">
        <f t="shared" si="1"/>
        <v>50</v>
      </c>
      <c r="L18" s="358">
        <f t="shared" si="1"/>
        <v>50</v>
      </c>
      <c r="M18" s="358">
        <f t="shared" si="1"/>
        <v>43</v>
      </c>
      <c r="N18" s="1395"/>
    </row>
    <row r="25" spans="1:15" ht="20.100000000000001" customHeight="1" x14ac:dyDescent="0.2">
      <c r="O25" s="504"/>
    </row>
  </sheetData>
  <sheetProtection selectLockedCells="1"/>
  <mergeCells count="7">
    <mergeCell ref="N17:N18"/>
    <mergeCell ref="A3:A4"/>
    <mergeCell ref="N3:N4"/>
    <mergeCell ref="A1:K1"/>
    <mergeCell ref="A2:K2"/>
    <mergeCell ref="B3:G3"/>
    <mergeCell ref="H3:M3"/>
  </mergeCells>
  <printOptions horizontalCentered="1" verticalCentered="1"/>
  <pageMargins left="0.78740157480314965" right="0.78740157480314965" top="0.52" bottom="0.52" header="0.51181102362204722" footer="0.51181102362204722"/>
  <pageSetup paperSize="9" orientation="landscape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zoomScaleNormal="100" zoomScaleSheetLayoutView="100" workbookViewId="0">
      <pane ySplit="4" topLeftCell="A5" activePane="bottomLeft" state="frozen"/>
      <selection activeCell="B16" sqref="B16"/>
      <selection pane="bottomLeft" activeCell="M11" sqref="M11"/>
    </sheetView>
  </sheetViews>
  <sheetFormatPr defaultRowHeight="20.100000000000001" customHeight="1" x14ac:dyDescent="0.2"/>
  <cols>
    <col min="1" max="1" width="20.5703125" style="501" customWidth="1"/>
    <col min="2" max="13" width="7.28515625" style="501" customWidth="1"/>
    <col min="14" max="14" width="18.42578125" style="501" customWidth="1"/>
    <col min="15" max="16384" width="9.140625" style="501"/>
  </cols>
  <sheetData>
    <row r="1" spans="1:14" ht="20.100000000000001" customHeight="1" x14ac:dyDescent="0.3">
      <c r="A1" s="1400" t="s">
        <v>996</v>
      </c>
      <c r="B1" s="1400"/>
      <c r="C1" s="1400"/>
      <c r="D1" s="1400"/>
      <c r="E1" s="1400"/>
      <c r="F1" s="1400"/>
      <c r="G1" s="1400"/>
      <c r="H1" s="1400"/>
      <c r="I1" s="1400"/>
      <c r="J1" s="1400"/>
      <c r="K1" s="1400"/>
      <c r="N1" s="503" t="s">
        <v>1087</v>
      </c>
    </row>
    <row r="2" spans="1:14" ht="20.100000000000001" customHeight="1" x14ac:dyDescent="0.2">
      <c r="A2" s="1410" t="s">
        <v>837</v>
      </c>
      <c r="B2" s="1410"/>
      <c r="C2" s="1410"/>
      <c r="D2" s="1410"/>
      <c r="E2" s="1410"/>
      <c r="F2" s="1410"/>
      <c r="G2" s="1410"/>
      <c r="H2" s="1410"/>
      <c r="I2" s="1410"/>
      <c r="J2" s="1410"/>
      <c r="K2" s="1410"/>
    </row>
    <row r="3" spans="1:14" s="360" customFormat="1" ht="20.100000000000001" customHeight="1" x14ac:dyDescent="0.2">
      <c r="A3" s="1411" t="s">
        <v>1077</v>
      </c>
      <c r="B3" s="1402" t="s">
        <v>206</v>
      </c>
      <c r="C3" s="1403"/>
      <c r="D3" s="1403"/>
      <c r="E3" s="1403"/>
      <c r="F3" s="1403"/>
      <c r="G3" s="1404"/>
      <c r="H3" s="1402" t="s">
        <v>45</v>
      </c>
      <c r="I3" s="1403"/>
      <c r="J3" s="1403"/>
      <c r="K3" s="1403"/>
      <c r="L3" s="1403"/>
      <c r="M3" s="1404"/>
      <c r="N3" s="1398" t="s">
        <v>205</v>
      </c>
    </row>
    <row r="4" spans="1:14" s="360" customFormat="1" ht="20.100000000000001" customHeight="1" x14ac:dyDescent="0.2">
      <c r="A4" s="1412"/>
      <c r="B4" s="361">
        <v>2011</v>
      </c>
      <c r="C4" s="361">
        <v>2012</v>
      </c>
      <c r="D4" s="361">
        <v>2013</v>
      </c>
      <c r="E4" s="361">
        <v>2014</v>
      </c>
      <c r="F4" s="361">
        <v>2015</v>
      </c>
      <c r="G4" s="361">
        <v>2016</v>
      </c>
      <c r="H4" s="361">
        <v>2011</v>
      </c>
      <c r="I4" s="361">
        <v>2012</v>
      </c>
      <c r="J4" s="361">
        <v>2013</v>
      </c>
      <c r="K4" s="361">
        <v>2014</v>
      </c>
      <c r="L4" s="361">
        <v>2015</v>
      </c>
      <c r="M4" s="361">
        <v>2016</v>
      </c>
      <c r="N4" s="1399"/>
    </row>
    <row r="5" spans="1:14" s="255" customFormat="1" ht="20.100000000000001" customHeight="1" x14ac:dyDescent="0.2">
      <c r="A5" s="257" t="s">
        <v>1086</v>
      </c>
      <c r="B5" s="342">
        <v>0</v>
      </c>
      <c r="C5" s="342">
        <v>0</v>
      </c>
      <c r="D5" s="342">
        <v>0</v>
      </c>
      <c r="E5" s="342">
        <v>0</v>
      </c>
      <c r="F5" s="342">
        <v>0</v>
      </c>
      <c r="G5" s="342">
        <v>0</v>
      </c>
      <c r="H5" s="449">
        <v>0</v>
      </c>
      <c r="I5" s="449">
        <v>0</v>
      </c>
      <c r="J5" s="449">
        <v>0</v>
      </c>
      <c r="K5" s="449">
        <v>0</v>
      </c>
      <c r="L5" s="449">
        <v>0</v>
      </c>
      <c r="M5" s="449">
        <v>0</v>
      </c>
      <c r="N5" s="463" t="s">
        <v>168</v>
      </c>
    </row>
    <row r="6" spans="1:14" s="255" customFormat="1" ht="20.100000000000001" customHeight="1" x14ac:dyDescent="0.2">
      <c r="A6" s="257" t="s">
        <v>1085</v>
      </c>
      <c r="B6" s="342">
        <v>160</v>
      </c>
      <c r="C6" s="342">
        <v>78.75</v>
      </c>
      <c r="D6" s="342">
        <v>0</v>
      </c>
      <c r="E6" s="342">
        <v>0</v>
      </c>
      <c r="F6" s="342">
        <v>0</v>
      </c>
      <c r="G6" s="342">
        <v>0</v>
      </c>
      <c r="H6" s="449">
        <v>18</v>
      </c>
      <c r="I6" s="449">
        <v>17</v>
      </c>
      <c r="J6" s="449">
        <v>15</v>
      </c>
      <c r="K6" s="449">
        <v>15</v>
      </c>
      <c r="L6" s="449">
        <v>15</v>
      </c>
      <c r="M6" s="449">
        <v>15</v>
      </c>
      <c r="N6" s="463" t="s">
        <v>1083</v>
      </c>
    </row>
    <row r="7" spans="1:14" s="255" customFormat="1" ht="20.100000000000001" customHeight="1" x14ac:dyDescent="0.2">
      <c r="A7" s="257" t="s">
        <v>1084</v>
      </c>
      <c r="B7" s="342">
        <v>14.1</v>
      </c>
      <c r="C7" s="342">
        <v>73.91</v>
      </c>
      <c r="D7" s="342">
        <v>76.900000000000006</v>
      </c>
      <c r="E7" s="342">
        <v>100.5</v>
      </c>
      <c r="F7" s="342">
        <v>97.7</v>
      </c>
      <c r="G7" s="342">
        <v>107.2</v>
      </c>
      <c r="H7" s="449" t="s">
        <v>217</v>
      </c>
      <c r="I7" s="449" t="s">
        <v>217</v>
      </c>
      <c r="J7" s="449" t="s">
        <v>217</v>
      </c>
      <c r="K7" s="449" t="s">
        <v>217</v>
      </c>
      <c r="L7" s="449" t="s">
        <v>217</v>
      </c>
      <c r="M7" s="449" t="s">
        <v>217</v>
      </c>
      <c r="N7" s="463" t="s">
        <v>1083</v>
      </c>
    </row>
    <row r="8" spans="1:14" s="255" customFormat="1" ht="20.100000000000001" customHeight="1" x14ac:dyDescent="0.2">
      <c r="A8" s="257" t="s">
        <v>471</v>
      </c>
      <c r="B8" s="342">
        <v>319.10000000000002</v>
      </c>
      <c r="C8" s="342">
        <v>301.83</v>
      </c>
      <c r="D8" s="342">
        <v>309.8</v>
      </c>
      <c r="E8" s="342">
        <v>376</v>
      </c>
      <c r="F8" s="342">
        <v>362</v>
      </c>
      <c r="G8" s="342">
        <v>405</v>
      </c>
      <c r="H8" s="449">
        <v>6</v>
      </c>
      <c r="I8" s="449">
        <v>6</v>
      </c>
      <c r="J8" s="449">
        <v>6</v>
      </c>
      <c r="K8" s="449">
        <v>6</v>
      </c>
      <c r="L8" s="449">
        <v>6</v>
      </c>
      <c r="M8" s="449">
        <v>6</v>
      </c>
      <c r="N8" s="463" t="s">
        <v>1083</v>
      </c>
    </row>
    <row r="9" spans="1:14" s="255" customFormat="1" ht="20.100000000000001" customHeight="1" x14ac:dyDescent="0.2">
      <c r="A9" s="257" t="s">
        <v>469</v>
      </c>
      <c r="B9" s="342">
        <v>104</v>
      </c>
      <c r="C9" s="342">
        <v>75.040000000000006</v>
      </c>
      <c r="D9" s="342">
        <v>100</v>
      </c>
      <c r="E9" s="342">
        <v>115</v>
      </c>
      <c r="F9" s="342">
        <v>144</v>
      </c>
      <c r="G9" s="465">
        <v>94</v>
      </c>
      <c r="H9" s="1407" t="s">
        <v>948</v>
      </c>
      <c r="I9" s="1408"/>
      <c r="J9" s="1408"/>
      <c r="K9" s="1408"/>
      <c r="L9" s="1409"/>
      <c r="M9" s="502"/>
      <c r="N9" s="463" t="s">
        <v>168</v>
      </c>
    </row>
    <row r="10" spans="1:14" s="255" customFormat="1" ht="20.100000000000001" customHeight="1" x14ac:dyDescent="0.2">
      <c r="A10" s="257" t="s">
        <v>467</v>
      </c>
      <c r="B10" s="342">
        <v>216.4</v>
      </c>
      <c r="C10" s="342">
        <v>174.8</v>
      </c>
      <c r="D10" s="342">
        <v>191.8</v>
      </c>
      <c r="E10" s="342">
        <v>158.5</v>
      </c>
      <c r="F10" s="342">
        <v>237.8</v>
      </c>
      <c r="G10" s="342">
        <v>272.89999999999998</v>
      </c>
      <c r="H10" s="468" t="s">
        <v>463</v>
      </c>
      <c r="I10" s="468" t="s">
        <v>463</v>
      </c>
      <c r="J10" s="468" t="s">
        <v>463</v>
      </c>
      <c r="K10" s="468" t="s">
        <v>463</v>
      </c>
      <c r="L10" s="468" t="s">
        <v>463</v>
      </c>
      <c r="M10" s="468" t="s">
        <v>463</v>
      </c>
      <c r="N10" s="463" t="s">
        <v>1082</v>
      </c>
    </row>
    <row r="11" spans="1:14" s="255" customFormat="1" ht="20.100000000000001" customHeight="1" x14ac:dyDescent="0.2">
      <c r="A11" s="257" t="s">
        <v>465</v>
      </c>
      <c r="B11" s="342">
        <v>0</v>
      </c>
      <c r="C11" s="342">
        <v>0</v>
      </c>
      <c r="D11" s="342">
        <v>0</v>
      </c>
      <c r="E11" s="342">
        <v>0</v>
      </c>
      <c r="F11" s="342">
        <v>0</v>
      </c>
      <c r="G11" s="342">
        <v>0</v>
      </c>
      <c r="H11" s="449">
        <v>0</v>
      </c>
      <c r="I11" s="449">
        <v>0</v>
      </c>
      <c r="J11" s="449">
        <v>0</v>
      </c>
      <c r="K11" s="449">
        <v>0</v>
      </c>
      <c r="L11" s="449">
        <v>0</v>
      </c>
      <c r="M11" s="449">
        <v>0</v>
      </c>
      <c r="N11" s="463" t="s">
        <v>1081</v>
      </c>
    </row>
    <row r="12" spans="1:14" s="436" customFormat="1" ht="20.100000000000001" customHeight="1" x14ac:dyDescent="0.2">
      <c r="A12" s="336" t="s">
        <v>23</v>
      </c>
      <c r="B12" s="338">
        <f t="shared" ref="B12:M12" si="0">SUM(B5:B11)</f>
        <v>813.6</v>
      </c>
      <c r="C12" s="338">
        <f t="shared" si="0"/>
        <v>704.32999999999993</v>
      </c>
      <c r="D12" s="338">
        <f t="shared" si="0"/>
        <v>678.5</v>
      </c>
      <c r="E12" s="338">
        <f t="shared" si="0"/>
        <v>750</v>
      </c>
      <c r="F12" s="338">
        <f t="shared" si="0"/>
        <v>841.5</v>
      </c>
      <c r="G12" s="338">
        <f t="shared" si="0"/>
        <v>879.1</v>
      </c>
      <c r="H12" s="337">
        <f t="shared" si="0"/>
        <v>24</v>
      </c>
      <c r="I12" s="337">
        <f t="shared" si="0"/>
        <v>23</v>
      </c>
      <c r="J12" s="337">
        <f t="shared" si="0"/>
        <v>21</v>
      </c>
      <c r="K12" s="337">
        <f t="shared" si="0"/>
        <v>21</v>
      </c>
      <c r="L12" s="337">
        <f t="shared" si="0"/>
        <v>21</v>
      </c>
      <c r="M12" s="337">
        <f t="shared" si="0"/>
        <v>21</v>
      </c>
      <c r="N12" s="336"/>
    </row>
    <row r="14" spans="1:14" ht="20.100000000000001" customHeight="1" x14ac:dyDescent="0.2">
      <c r="A14" s="1405" t="s">
        <v>1080</v>
      </c>
      <c r="B14" s="1406"/>
      <c r="C14" s="1406"/>
      <c r="D14" s="1406"/>
      <c r="E14" s="1406"/>
      <c r="F14" s="1406"/>
      <c r="G14" s="1406"/>
      <c r="H14" s="1406"/>
      <c r="I14" s="1406"/>
      <c r="J14" s="1406"/>
      <c r="K14" s="1406"/>
    </row>
    <row r="15" spans="1:14" ht="20.100000000000001" customHeight="1" x14ac:dyDescent="0.2">
      <c r="A15" s="1405" t="s">
        <v>1079</v>
      </c>
      <c r="B15" s="1406"/>
      <c r="C15" s="1406"/>
      <c r="D15" s="1406"/>
      <c r="E15" s="1406"/>
      <c r="F15" s="1406"/>
      <c r="G15" s="1406"/>
      <c r="H15" s="1406"/>
      <c r="I15" s="1406"/>
      <c r="J15" s="1406"/>
      <c r="K15" s="1406"/>
    </row>
  </sheetData>
  <sheetProtection selectLockedCells="1"/>
  <mergeCells count="9">
    <mergeCell ref="N3:N4"/>
    <mergeCell ref="A14:K14"/>
    <mergeCell ref="A15:K15"/>
    <mergeCell ref="H9:L9"/>
    <mergeCell ref="A1:K1"/>
    <mergeCell ref="A2:K2"/>
    <mergeCell ref="A3:A4"/>
    <mergeCell ref="B3:G3"/>
    <mergeCell ref="H3:M3"/>
  </mergeCells>
  <printOptions horizontalCentered="1" verticalCentered="1"/>
  <pageMargins left="0.78740157480314965" right="0.78740157480314965" top="0.52" bottom="0.52" header="0.51181102362204722" footer="0.51181102362204722"/>
  <pageSetup paperSize="9" orientation="landscape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zoomScaleNormal="100" zoomScaleSheetLayoutView="100" workbookViewId="0">
      <pane ySplit="4" topLeftCell="A5" activePane="bottomLeft" state="frozen"/>
      <selection activeCell="B16" sqref="B16"/>
      <selection pane="bottomLeft" activeCell="Q14" sqref="Q14"/>
    </sheetView>
  </sheetViews>
  <sheetFormatPr defaultRowHeight="20.100000000000001" customHeight="1" x14ac:dyDescent="0.2"/>
  <cols>
    <col min="1" max="1" width="21.140625" style="444" customWidth="1"/>
    <col min="2" max="13" width="7.28515625" style="444" customWidth="1"/>
    <col min="14" max="14" width="19.140625" style="444" customWidth="1"/>
    <col min="15" max="258" width="9.140625" style="444"/>
    <col min="259" max="259" width="21.140625" style="444" customWidth="1"/>
    <col min="260" max="269" width="7.28515625" style="444" customWidth="1"/>
    <col min="270" max="270" width="19.140625" style="444" customWidth="1"/>
    <col min="271" max="514" width="9.140625" style="444"/>
    <col min="515" max="515" width="21.140625" style="444" customWidth="1"/>
    <col min="516" max="525" width="7.28515625" style="444" customWidth="1"/>
    <col min="526" max="526" width="19.140625" style="444" customWidth="1"/>
    <col min="527" max="770" width="9.140625" style="444"/>
    <col min="771" max="771" width="21.140625" style="444" customWidth="1"/>
    <col min="772" max="781" width="7.28515625" style="444" customWidth="1"/>
    <col min="782" max="782" width="19.140625" style="444" customWidth="1"/>
    <col min="783" max="1026" width="9.140625" style="444"/>
    <col min="1027" max="1027" width="21.140625" style="444" customWidth="1"/>
    <col min="1028" max="1037" width="7.28515625" style="444" customWidth="1"/>
    <col min="1038" max="1038" width="19.140625" style="444" customWidth="1"/>
    <col min="1039" max="1282" width="9.140625" style="444"/>
    <col min="1283" max="1283" width="21.140625" style="444" customWidth="1"/>
    <col min="1284" max="1293" width="7.28515625" style="444" customWidth="1"/>
    <col min="1294" max="1294" width="19.140625" style="444" customWidth="1"/>
    <col min="1295" max="1538" width="9.140625" style="444"/>
    <col min="1539" max="1539" width="21.140625" style="444" customWidth="1"/>
    <col min="1540" max="1549" width="7.28515625" style="444" customWidth="1"/>
    <col min="1550" max="1550" width="19.140625" style="444" customWidth="1"/>
    <col min="1551" max="1794" width="9.140625" style="444"/>
    <col min="1795" max="1795" width="21.140625" style="444" customWidth="1"/>
    <col min="1796" max="1805" width="7.28515625" style="444" customWidth="1"/>
    <col min="1806" max="1806" width="19.140625" style="444" customWidth="1"/>
    <col min="1807" max="2050" width="9.140625" style="444"/>
    <col min="2051" max="2051" width="21.140625" style="444" customWidth="1"/>
    <col min="2052" max="2061" width="7.28515625" style="444" customWidth="1"/>
    <col min="2062" max="2062" width="19.140625" style="444" customWidth="1"/>
    <col min="2063" max="2306" width="9.140625" style="444"/>
    <col min="2307" max="2307" width="21.140625" style="444" customWidth="1"/>
    <col min="2308" max="2317" width="7.28515625" style="444" customWidth="1"/>
    <col min="2318" max="2318" width="19.140625" style="444" customWidth="1"/>
    <col min="2319" max="2562" width="9.140625" style="444"/>
    <col min="2563" max="2563" width="21.140625" style="444" customWidth="1"/>
    <col min="2564" max="2573" width="7.28515625" style="444" customWidth="1"/>
    <col min="2574" max="2574" width="19.140625" style="444" customWidth="1"/>
    <col min="2575" max="2818" width="9.140625" style="444"/>
    <col min="2819" max="2819" width="21.140625" style="444" customWidth="1"/>
    <col min="2820" max="2829" width="7.28515625" style="444" customWidth="1"/>
    <col min="2830" max="2830" width="19.140625" style="444" customWidth="1"/>
    <col min="2831" max="3074" width="9.140625" style="444"/>
    <col min="3075" max="3075" width="21.140625" style="444" customWidth="1"/>
    <col min="3076" max="3085" width="7.28515625" style="444" customWidth="1"/>
    <col min="3086" max="3086" width="19.140625" style="444" customWidth="1"/>
    <col min="3087" max="3330" width="9.140625" style="444"/>
    <col min="3331" max="3331" width="21.140625" style="444" customWidth="1"/>
    <col min="3332" max="3341" width="7.28515625" style="444" customWidth="1"/>
    <col min="3342" max="3342" width="19.140625" style="444" customWidth="1"/>
    <col min="3343" max="3586" width="9.140625" style="444"/>
    <col min="3587" max="3587" width="21.140625" style="444" customWidth="1"/>
    <col min="3588" max="3597" width="7.28515625" style="444" customWidth="1"/>
    <col min="3598" max="3598" width="19.140625" style="444" customWidth="1"/>
    <col min="3599" max="3842" width="9.140625" style="444"/>
    <col min="3843" max="3843" width="21.140625" style="444" customWidth="1"/>
    <col min="3844" max="3853" width="7.28515625" style="444" customWidth="1"/>
    <col min="3854" max="3854" width="19.140625" style="444" customWidth="1"/>
    <col min="3855" max="4098" width="9.140625" style="444"/>
    <col min="4099" max="4099" width="21.140625" style="444" customWidth="1"/>
    <col min="4100" max="4109" width="7.28515625" style="444" customWidth="1"/>
    <col min="4110" max="4110" width="19.140625" style="444" customWidth="1"/>
    <col min="4111" max="4354" width="9.140625" style="444"/>
    <col min="4355" max="4355" width="21.140625" style="444" customWidth="1"/>
    <col min="4356" max="4365" width="7.28515625" style="444" customWidth="1"/>
    <col min="4366" max="4366" width="19.140625" style="444" customWidth="1"/>
    <col min="4367" max="4610" width="9.140625" style="444"/>
    <col min="4611" max="4611" width="21.140625" style="444" customWidth="1"/>
    <col min="4612" max="4621" width="7.28515625" style="444" customWidth="1"/>
    <col min="4622" max="4622" width="19.140625" style="444" customWidth="1"/>
    <col min="4623" max="4866" width="9.140625" style="444"/>
    <col min="4867" max="4867" width="21.140625" style="444" customWidth="1"/>
    <col min="4868" max="4877" width="7.28515625" style="444" customWidth="1"/>
    <col min="4878" max="4878" width="19.140625" style="444" customWidth="1"/>
    <col min="4879" max="5122" width="9.140625" style="444"/>
    <col min="5123" max="5123" width="21.140625" style="444" customWidth="1"/>
    <col min="5124" max="5133" width="7.28515625" style="444" customWidth="1"/>
    <col min="5134" max="5134" width="19.140625" style="444" customWidth="1"/>
    <col min="5135" max="5378" width="9.140625" style="444"/>
    <col min="5379" max="5379" width="21.140625" style="444" customWidth="1"/>
    <col min="5380" max="5389" width="7.28515625" style="444" customWidth="1"/>
    <col min="5390" max="5390" width="19.140625" style="444" customWidth="1"/>
    <col min="5391" max="5634" width="9.140625" style="444"/>
    <col min="5635" max="5635" width="21.140625" style="444" customWidth="1"/>
    <col min="5636" max="5645" width="7.28515625" style="444" customWidth="1"/>
    <col min="5646" max="5646" width="19.140625" style="444" customWidth="1"/>
    <col min="5647" max="5890" width="9.140625" style="444"/>
    <col min="5891" max="5891" width="21.140625" style="444" customWidth="1"/>
    <col min="5892" max="5901" width="7.28515625" style="444" customWidth="1"/>
    <col min="5902" max="5902" width="19.140625" style="444" customWidth="1"/>
    <col min="5903" max="6146" width="9.140625" style="444"/>
    <col min="6147" max="6147" width="21.140625" style="444" customWidth="1"/>
    <col min="6148" max="6157" width="7.28515625" style="444" customWidth="1"/>
    <col min="6158" max="6158" width="19.140625" style="444" customWidth="1"/>
    <col min="6159" max="6402" width="9.140625" style="444"/>
    <col min="6403" max="6403" width="21.140625" style="444" customWidth="1"/>
    <col min="6404" max="6413" width="7.28515625" style="444" customWidth="1"/>
    <col min="6414" max="6414" width="19.140625" style="444" customWidth="1"/>
    <col min="6415" max="6658" width="9.140625" style="444"/>
    <col min="6659" max="6659" width="21.140625" style="444" customWidth="1"/>
    <col min="6660" max="6669" width="7.28515625" style="444" customWidth="1"/>
    <col min="6670" max="6670" width="19.140625" style="444" customWidth="1"/>
    <col min="6671" max="6914" width="9.140625" style="444"/>
    <col min="6915" max="6915" width="21.140625" style="444" customWidth="1"/>
    <col min="6916" max="6925" width="7.28515625" style="444" customWidth="1"/>
    <col min="6926" max="6926" width="19.140625" style="444" customWidth="1"/>
    <col min="6927" max="7170" width="9.140625" style="444"/>
    <col min="7171" max="7171" width="21.140625" style="444" customWidth="1"/>
    <col min="7172" max="7181" width="7.28515625" style="444" customWidth="1"/>
    <col min="7182" max="7182" width="19.140625" style="444" customWidth="1"/>
    <col min="7183" max="7426" width="9.140625" style="444"/>
    <col min="7427" max="7427" width="21.140625" style="444" customWidth="1"/>
    <col min="7428" max="7437" width="7.28515625" style="444" customWidth="1"/>
    <col min="7438" max="7438" width="19.140625" style="444" customWidth="1"/>
    <col min="7439" max="7682" width="9.140625" style="444"/>
    <col min="7683" max="7683" width="21.140625" style="444" customWidth="1"/>
    <col min="7684" max="7693" width="7.28515625" style="444" customWidth="1"/>
    <col min="7694" max="7694" width="19.140625" style="444" customWidth="1"/>
    <col min="7695" max="7938" width="9.140625" style="444"/>
    <col min="7939" max="7939" width="21.140625" style="444" customWidth="1"/>
    <col min="7940" max="7949" width="7.28515625" style="444" customWidth="1"/>
    <col min="7950" max="7950" width="19.140625" style="444" customWidth="1"/>
    <col min="7951" max="8194" width="9.140625" style="444"/>
    <col min="8195" max="8195" width="21.140625" style="444" customWidth="1"/>
    <col min="8196" max="8205" width="7.28515625" style="444" customWidth="1"/>
    <col min="8206" max="8206" width="19.140625" style="444" customWidth="1"/>
    <col min="8207" max="8450" width="9.140625" style="444"/>
    <col min="8451" max="8451" width="21.140625" style="444" customWidth="1"/>
    <col min="8452" max="8461" width="7.28515625" style="444" customWidth="1"/>
    <col min="8462" max="8462" width="19.140625" style="444" customWidth="1"/>
    <col min="8463" max="8706" width="9.140625" style="444"/>
    <col min="8707" max="8707" width="21.140625" style="444" customWidth="1"/>
    <col min="8708" max="8717" width="7.28515625" style="444" customWidth="1"/>
    <col min="8718" max="8718" width="19.140625" style="444" customWidth="1"/>
    <col min="8719" max="8962" width="9.140625" style="444"/>
    <col min="8963" max="8963" width="21.140625" style="444" customWidth="1"/>
    <col min="8964" max="8973" width="7.28515625" style="444" customWidth="1"/>
    <col min="8974" max="8974" width="19.140625" style="444" customWidth="1"/>
    <col min="8975" max="9218" width="9.140625" style="444"/>
    <col min="9219" max="9219" width="21.140625" style="444" customWidth="1"/>
    <col min="9220" max="9229" width="7.28515625" style="444" customWidth="1"/>
    <col min="9230" max="9230" width="19.140625" style="444" customWidth="1"/>
    <col min="9231" max="9474" width="9.140625" style="444"/>
    <col min="9475" max="9475" width="21.140625" style="444" customWidth="1"/>
    <col min="9476" max="9485" width="7.28515625" style="444" customWidth="1"/>
    <col min="9486" max="9486" width="19.140625" style="444" customWidth="1"/>
    <col min="9487" max="9730" width="9.140625" style="444"/>
    <col min="9731" max="9731" width="21.140625" style="444" customWidth="1"/>
    <col min="9732" max="9741" width="7.28515625" style="444" customWidth="1"/>
    <col min="9742" max="9742" width="19.140625" style="444" customWidth="1"/>
    <col min="9743" max="9986" width="9.140625" style="444"/>
    <col min="9987" max="9987" width="21.140625" style="444" customWidth="1"/>
    <col min="9988" max="9997" width="7.28515625" style="444" customWidth="1"/>
    <col min="9998" max="9998" width="19.140625" style="444" customWidth="1"/>
    <col min="9999" max="10242" width="9.140625" style="444"/>
    <col min="10243" max="10243" width="21.140625" style="444" customWidth="1"/>
    <col min="10244" max="10253" width="7.28515625" style="444" customWidth="1"/>
    <col min="10254" max="10254" width="19.140625" style="444" customWidth="1"/>
    <col min="10255" max="10498" width="9.140625" style="444"/>
    <col min="10499" max="10499" width="21.140625" style="444" customWidth="1"/>
    <col min="10500" max="10509" width="7.28515625" style="444" customWidth="1"/>
    <col min="10510" max="10510" width="19.140625" style="444" customWidth="1"/>
    <col min="10511" max="10754" width="9.140625" style="444"/>
    <col min="10755" max="10755" width="21.140625" style="444" customWidth="1"/>
    <col min="10756" max="10765" width="7.28515625" style="444" customWidth="1"/>
    <col min="10766" max="10766" width="19.140625" style="444" customWidth="1"/>
    <col min="10767" max="11010" width="9.140625" style="444"/>
    <col min="11011" max="11011" width="21.140625" style="444" customWidth="1"/>
    <col min="11012" max="11021" width="7.28515625" style="444" customWidth="1"/>
    <col min="11022" max="11022" width="19.140625" style="444" customWidth="1"/>
    <col min="11023" max="11266" width="9.140625" style="444"/>
    <col min="11267" max="11267" width="21.140625" style="444" customWidth="1"/>
    <col min="11268" max="11277" width="7.28515625" style="444" customWidth="1"/>
    <col min="11278" max="11278" width="19.140625" style="444" customWidth="1"/>
    <col min="11279" max="11522" width="9.140625" style="444"/>
    <col min="11523" max="11523" width="21.140625" style="444" customWidth="1"/>
    <col min="11524" max="11533" width="7.28515625" style="444" customWidth="1"/>
    <col min="11534" max="11534" width="19.140625" style="444" customWidth="1"/>
    <col min="11535" max="11778" width="9.140625" style="444"/>
    <col min="11779" max="11779" width="21.140625" style="444" customWidth="1"/>
    <col min="11780" max="11789" width="7.28515625" style="444" customWidth="1"/>
    <col min="11790" max="11790" width="19.140625" style="444" customWidth="1"/>
    <col min="11791" max="12034" width="9.140625" style="444"/>
    <col min="12035" max="12035" width="21.140625" style="444" customWidth="1"/>
    <col min="12036" max="12045" width="7.28515625" style="444" customWidth="1"/>
    <col min="12046" max="12046" width="19.140625" style="444" customWidth="1"/>
    <col min="12047" max="12290" width="9.140625" style="444"/>
    <col min="12291" max="12291" width="21.140625" style="444" customWidth="1"/>
    <col min="12292" max="12301" width="7.28515625" style="444" customWidth="1"/>
    <col min="12302" max="12302" width="19.140625" style="444" customWidth="1"/>
    <col min="12303" max="12546" width="9.140625" style="444"/>
    <col min="12547" max="12547" width="21.140625" style="444" customWidth="1"/>
    <col min="12548" max="12557" width="7.28515625" style="444" customWidth="1"/>
    <col min="12558" max="12558" width="19.140625" style="444" customWidth="1"/>
    <col min="12559" max="12802" width="9.140625" style="444"/>
    <col min="12803" max="12803" width="21.140625" style="444" customWidth="1"/>
    <col min="12804" max="12813" width="7.28515625" style="444" customWidth="1"/>
    <col min="12814" max="12814" width="19.140625" style="444" customWidth="1"/>
    <col min="12815" max="13058" width="9.140625" style="444"/>
    <col min="13059" max="13059" width="21.140625" style="444" customWidth="1"/>
    <col min="13060" max="13069" width="7.28515625" style="444" customWidth="1"/>
    <col min="13070" max="13070" width="19.140625" style="444" customWidth="1"/>
    <col min="13071" max="13314" width="9.140625" style="444"/>
    <col min="13315" max="13315" width="21.140625" style="444" customWidth="1"/>
    <col min="13316" max="13325" width="7.28515625" style="444" customWidth="1"/>
    <col min="13326" max="13326" width="19.140625" style="444" customWidth="1"/>
    <col min="13327" max="13570" width="9.140625" style="444"/>
    <col min="13571" max="13571" width="21.140625" style="444" customWidth="1"/>
    <col min="13572" max="13581" width="7.28515625" style="444" customWidth="1"/>
    <col min="13582" max="13582" width="19.140625" style="444" customWidth="1"/>
    <col min="13583" max="13826" width="9.140625" style="444"/>
    <col min="13827" max="13827" width="21.140625" style="444" customWidth="1"/>
    <col min="13828" max="13837" width="7.28515625" style="444" customWidth="1"/>
    <col min="13838" max="13838" width="19.140625" style="444" customWidth="1"/>
    <col min="13839" max="14082" width="9.140625" style="444"/>
    <col min="14083" max="14083" width="21.140625" style="444" customWidth="1"/>
    <col min="14084" max="14093" width="7.28515625" style="444" customWidth="1"/>
    <col min="14094" max="14094" width="19.140625" style="444" customWidth="1"/>
    <col min="14095" max="14338" width="9.140625" style="444"/>
    <col min="14339" max="14339" width="21.140625" style="444" customWidth="1"/>
    <col min="14340" max="14349" width="7.28515625" style="444" customWidth="1"/>
    <col min="14350" max="14350" width="19.140625" style="444" customWidth="1"/>
    <col min="14351" max="14594" width="9.140625" style="444"/>
    <col min="14595" max="14595" width="21.140625" style="444" customWidth="1"/>
    <col min="14596" max="14605" width="7.28515625" style="444" customWidth="1"/>
    <col min="14606" max="14606" width="19.140625" style="444" customWidth="1"/>
    <col min="14607" max="14850" width="9.140625" style="444"/>
    <col min="14851" max="14851" width="21.140625" style="444" customWidth="1"/>
    <col min="14852" max="14861" width="7.28515625" style="444" customWidth="1"/>
    <col min="14862" max="14862" width="19.140625" style="444" customWidth="1"/>
    <col min="14863" max="15106" width="9.140625" style="444"/>
    <col min="15107" max="15107" width="21.140625" style="444" customWidth="1"/>
    <col min="15108" max="15117" width="7.28515625" style="444" customWidth="1"/>
    <col min="15118" max="15118" width="19.140625" style="444" customWidth="1"/>
    <col min="15119" max="15362" width="9.140625" style="444"/>
    <col min="15363" max="15363" width="21.140625" style="444" customWidth="1"/>
    <col min="15364" max="15373" width="7.28515625" style="444" customWidth="1"/>
    <col min="15374" max="15374" width="19.140625" style="444" customWidth="1"/>
    <col min="15375" max="15618" width="9.140625" style="444"/>
    <col min="15619" max="15619" width="21.140625" style="444" customWidth="1"/>
    <col min="15620" max="15629" width="7.28515625" style="444" customWidth="1"/>
    <col min="15630" max="15630" width="19.140625" style="444" customWidth="1"/>
    <col min="15631" max="15874" width="9.140625" style="444"/>
    <col min="15875" max="15875" width="21.140625" style="444" customWidth="1"/>
    <col min="15876" max="15885" width="7.28515625" style="444" customWidth="1"/>
    <col min="15886" max="15886" width="19.140625" style="444" customWidth="1"/>
    <col min="15887" max="16130" width="9.140625" style="444"/>
    <col min="16131" max="16131" width="21.140625" style="444" customWidth="1"/>
    <col min="16132" max="16141" width="7.28515625" style="444" customWidth="1"/>
    <col min="16142" max="16142" width="19.140625" style="444" customWidth="1"/>
    <col min="16143" max="16384" width="9.140625" style="444"/>
  </cols>
  <sheetData>
    <row r="1" spans="1:14" ht="20.100000000000001" customHeight="1" x14ac:dyDescent="0.3">
      <c r="A1" s="1400" t="s">
        <v>996</v>
      </c>
      <c r="B1" s="1400"/>
      <c r="C1" s="1400"/>
      <c r="D1" s="1400"/>
      <c r="E1" s="1400"/>
      <c r="F1" s="1400"/>
      <c r="G1" s="1400"/>
      <c r="H1" s="1400"/>
      <c r="I1" s="1400"/>
      <c r="J1" s="1400"/>
      <c r="K1" s="1400"/>
      <c r="L1" s="500"/>
      <c r="M1" s="500"/>
      <c r="N1" s="345" t="s">
        <v>1078</v>
      </c>
    </row>
    <row r="2" spans="1:14" ht="20.100000000000001" customHeight="1" x14ac:dyDescent="0.2">
      <c r="A2" s="1413" t="s">
        <v>852</v>
      </c>
      <c r="B2" s="1414"/>
      <c r="C2" s="1414"/>
      <c r="D2" s="1414"/>
      <c r="E2" s="1414"/>
      <c r="F2" s="1414"/>
      <c r="G2" s="1414"/>
      <c r="H2" s="1414"/>
      <c r="I2" s="1414"/>
      <c r="J2" s="1414"/>
      <c r="K2" s="1414"/>
      <c r="L2" s="335"/>
      <c r="M2" s="335"/>
    </row>
    <row r="3" spans="1:14" s="360" customFormat="1" ht="20.100000000000001" customHeight="1" x14ac:dyDescent="0.2">
      <c r="A3" s="1411" t="s">
        <v>1077</v>
      </c>
      <c r="B3" s="1402" t="s">
        <v>206</v>
      </c>
      <c r="C3" s="1403"/>
      <c r="D3" s="1403"/>
      <c r="E3" s="1403"/>
      <c r="F3" s="1403"/>
      <c r="G3" s="1404"/>
      <c r="H3" s="1402" t="s">
        <v>45</v>
      </c>
      <c r="I3" s="1403"/>
      <c r="J3" s="1403"/>
      <c r="K3" s="1403"/>
      <c r="L3" s="1403"/>
      <c r="M3" s="1404"/>
      <c r="N3" s="1398" t="s">
        <v>205</v>
      </c>
    </row>
    <row r="4" spans="1:14" s="360" customFormat="1" ht="20.100000000000001" customHeight="1" x14ac:dyDescent="0.2">
      <c r="A4" s="1412"/>
      <c r="B4" s="361">
        <v>2011</v>
      </c>
      <c r="C4" s="361">
        <v>2012</v>
      </c>
      <c r="D4" s="361">
        <v>2013</v>
      </c>
      <c r="E4" s="361">
        <v>2014</v>
      </c>
      <c r="F4" s="361">
        <v>2015</v>
      </c>
      <c r="G4" s="361">
        <v>2016</v>
      </c>
      <c r="H4" s="361">
        <v>2011</v>
      </c>
      <c r="I4" s="361">
        <v>2012</v>
      </c>
      <c r="J4" s="361">
        <v>2013</v>
      </c>
      <c r="K4" s="361">
        <v>2014</v>
      </c>
      <c r="L4" s="361">
        <v>2015</v>
      </c>
      <c r="M4" s="361">
        <v>2016</v>
      </c>
      <c r="N4" s="1399"/>
    </row>
    <row r="5" spans="1:14" s="255" customFormat="1" ht="20.100000000000001" customHeight="1" x14ac:dyDescent="0.2">
      <c r="A5" s="257" t="s">
        <v>1076</v>
      </c>
      <c r="B5" s="342">
        <v>0</v>
      </c>
      <c r="C5" s="342">
        <v>0</v>
      </c>
      <c r="D5" s="342">
        <v>0</v>
      </c>
      <c r="E5" s="342">
        <v>0</v>
      </c>
      <c r="F5" s="342">
        <v>0</v>
      </c>
      <c r="G5" s="341">
        <v>0</v>
      </c>
      <c r="H5" s="496">
        <v>0</v>
      </c>
      <c r="I5" s="496">
        <v>0</v>
      </c>
      <c r="J5" s="496">
        <v>0</v>
      </c>
      <c r="K5" s="496">
        <v>0</v>
      </c>
      <c r="L5" s="496">
        <v>0</v>
      </c>
      <c r="M5" s="495">
        <v>0</v>
      </c>
      <c r="N5" s="463" t="s">
        <v>1075</v>
      </c>
    </row>
    <row r="6" spans="1:14" s="255" customFormat="1" ht="20.100000000000001" customHeight="1" x14ac:dyDescent="0.2">
      <c r="A6" s="257" t="s">
        <v>1074</v>
      </c>
      <c r="B6" s="342">
        <v>11.2</v>
      </c>
      <c r="C6" s="342">
        <v>10.6</v>
      </c>
      <c r="D6" s="342">
        <v>13.9</v>
      </c>
      <c r="E6" s="342">
        <v>14.2</v>
      </c>
      <c r="F6" s="342">
        <v>16.899999999999999</v>
      </c>
      <c r="G6" s="341">
        <v>17.5</v>
      </c>
      <c r="H6" s="496">
        <v>19</v>
      </c>
      <c r="I6" s="496">
        <v>19</v>
      </c>
      <c r="J6" s="496">
        <v>19</v>
      </c>
      <c r="K6" s="496">
        <v>19</v>
      </c>
      <c r="L6" s="496">
        <v>22</v>
      </c>
      <c r="M6" s="495">
        <v>26</v>
      </c>
      <c r="N6" s="463" t="s">
        <v>1073</v>
      </c>
    </row>
    <row r="7" spans="1:14" s="255" customFormat="1" ht="20.100000000000001" customHeight="1" x14ac:dyDescent="0.2">
      <c r="A7" s="257" t="s">
        <v>1072</v>
      </c>
      <c r="B7" s="342">
        <v>0</v>
      </c>
      <c r="C7" s="342">
        <v>0.1</v>
      </c>
      <c r="D7" s="342">
        <v>0</v>
      </c>
      <c r="E7" s="342">
        <v>2.1</v>
      </c>
      <c r="F7" s="342">
        <v>0</v>
      </c>
      <c r="G7" s="341">
        <v>0</v>
      </c>
      <c r="H7" s="496">
        <v>3</v>
      </c>
      <c r="I7" s="496">
        <v>3</v>
      </c>
      <c r="J7" s="496">
        <v>0</v>
      </c>
      <c r="K7" s="496">
        <v>3</v>
      </c>
      <c r="L7" s="496">
        <v>3</v>
      </c>
      <c r="M7" s="495">
        <v>3</v>
      </c>
      <c r="N7" s="463" t="s">
        <v>1071</v>
      </c>
    </row>
    <row r="8" spans="1:14" s="255" customFormat="1" ht="20.100000000000001" customHeight="1" x14ac:dyDescent="0.2">
      <c r="A8" s="257" t="s">
        <v>1070</v>
      </c>
      <c r="B8" s="342">
        <v>12.5</v>
      </c>
      <c r="C8" s="342">
        <v>14.6</v>
      </c>
      <c r="D8" s="342">
        <v>14.8</v>
      </c>
      <c r="E8" s="342">
        <v>17.5</v>
      </c>
      <c r="F8" s="342">
        <v>16</v>
      </c>
      <c r="G8" s="341">
        <v>21.3</v>
      </c>
      <c r="H8" s="496">
        <v>12</v>
      </c>
      <c r="I8" s="496">
        <v>3</v>
      </c>
      <c r="J8" s="496">
        <v>6</v>
      </c>
      <c r="K8" s="496">
        <v>8</v>
      </c>
      <c r="L8" s="496">
        <v>3</v>
      </c>
      <c r="M8" s="495">
        <v>3</v>
      </c>
      <c r="N8" s="463" t="s">
        <v>1069</v>
      </c>
    </row>
    <row r="9" spans="1:14" s="255" customFormat="1" ht="20.100000000000001" customHeight="1" x14ac:dyDescent="0.2">
      <c r="A9" s="257" t="s">
        <v>1068</v>
      </c>
      <c r="B9" s="342">
        <v>82.7</v>
      </c>
      <c r="C9" s="342">
        <v>93.1</v>
      </c>
      <c r="D9" s="342">
        <v>102.2</v>
      </c>
      <c r="E9" s="342">
        <v>99.9</v>
      </c>
      <c r="F9" s="342">
        <v>123.2</v>
      </c>
      <c r="G9" s="343">
        <v>130.31</v>
      </c>
      <c r="H9" s="496">
        <v>4</v>
      </c>
      <c r="I9" s="496">
        <v>4</v>
      </c>
      <c r="J9" s="496">
        <v>4</v>
      </c>
      <c r="K9" s="496">
        <v>4</v>
      </c>
      <c r="L9" s="496">
        <v>4</v>
      </c>
      <c r="M9" s="495">
        <v>4</v>
      </c>
      <c r="N9" s="463" t="s">
        <v>1067</v>
      </c>
    </row>
    <row r="10" spans="1:14" s="255" customFormat="1" ht="20.100000000000001" customHeight="1" x14ac:dyDescent="0.2">
      <c r="A10" s="257" t="s">
        <v>1066</v>
      </c>
      <c r="B10" s="342">
        <v>0</v>
      </c>
      <c r="C10" s="342">
        <v>0</v>
      </c>
      <c r="D10" s="342">
        <v>0</v>
      </c>
      <c r="E10" s="342">
        <v>0</v>
      </c>
      <c r="F10" s="342">
        <v>0</v>
      </c>
      <c r="G10" s="341">
        <v>0</v>
      </c>
      <c r="H10" s="496">
        <v>0</v>
      </c>
      <c r="I10" s="496">
        <v>0</v>
      </c>
      <c r="J10" s="496">
        <v>3</v>
      </c>
      <c r="K10" s="496">
        <v>0</v>
      </c>
      <c r="L10" s="496">
        <v>0</v>
      </c>
      <c r="M10" s="495">
        <v>0</v>
      </c>
      <c r="N10" s="463" t="s">
        <v>1065</v>
      </c>
    </row>
    <row r="11" spans="1:14" s="255" customFormat="1" ht="20.100000000000001" customHeight="1" x14ac:dyDescent="0.2">
      <c r="A11" s="257" t="s">
        <v>1064</v>
      </c>
      <c r="B11" s="342">
        <v>3.9</v>
      </c>
      <c r="C11" s="342">
        <v>3.4</v>
      </c>
      <c r="D11" s="342">
        <v>5.9</v>
      </c>
      <c r="E11" s="342">
        <v>5.9</v>
      </c>
      <c r="F11" s="342">
        <v>6</v>
      </c>
      <c r="G11" s="341">
        <v>11.4</v>
      </c>
      <c r="H11" s="496">
        <v>12</v>
      </c>
      <c r="I11" s="496">
        <v>3</v>
      </c>
      <c r="J11" s="496">
        <v>5</v>
      </c>
      <c r="K11" s="496">
        <v>5</v>
      </c>
      <c r="L11" s="496">
        <v>3</v>
      </c>
      <c r="M11" s="495">
        <v>3</v>
      </c>
      <c r="N11" s="463" t="s">
        <v>1063</v>
      </c>
    </row>
    <row r="12" spans="1:14" s="255" customFormat="1" ht="20.100000000000001" customHeight="1" x14ac:dyDescent="0.2">
      <c r="A12" s="257" t="s">
        <v>1062</v>
      </c>
      <c r="B12" s="342">
        <v>7.2</v>
      </c>
      <c r="C12" s="342">
        <v>2.2000000000000002</v>
      </c>
      <c r="D12" s="342">
        <v>5.3</v>
      </c>
      <c r="E12" s="342">
        <v>3.1</v>
      </c>
      <c r="F12" s="342">
        <v>7</v>
      </c>
      <c r="G12" s="341">
        <v>5.8</v>
      </c>
      <c r="H12" s="496">
        <v>12</v>
      </c>
      <c r="I12" s="496">
        <v>3</v>
      </c>
      <c r="J12" s="496">
        <v>6</v>
      </c>
      <c r="K12" s="496">
        <v>7</v>
      </c>
      <c r="L12" s="496">
        <v>3</v>
      </c>
      <c r="M12" s="495">
        <v>3</v>
      </c>
      <c r="N12" s="463" t="s">
        <v>1061</v>
      </c>
    </row>
    <row r="13" spans="1:14" s="255" customFormat="1" ht="20.100000000000001" customHeight="1" x14ac:dyDescent="0.2">
      <c r="A13" s="257" t="s">
        <v>1060</v>
      </c>
      <c r="B13" s="342">
        <v>8.3000000000000007</v>
      </c>
      <c r="C13" s="342">
        <v>3.8</v>
      </c>
      <c r="D13" s="342">
        <v>6.3</v>
      </c>
      <c r="E13" s="342">
        <v>6.4</v>
      </c>
      <c r="F13" s="342">
        <v>4.4000000000000004</v>
      </c>
      <c r="G13" s="341">
        <v>4.5999999999999996</v>
      </c>
      <c r="H13" s="496">
        <v>6</v>
      </c>
      <c r="I13" s="496">
        <v>6</v>
      </c>
      <c r="J13" s="496">
        <v>6</v>
      </c>
      <c r="K13" s="496">
        <v>6</v>
      </c>
      <c r="L13" s="496">
        <v>5</v>
      </c>
      <c r="M13" s="495">
        <v>2</v>
      </c>
      <c r="N13" s="463" t="s">
        <v>1059</v>
      </c>
    </row>
    <row r="14" spans="1:14" s="255" customFormat="1" ht="20.100000000000001" customHeight="1" x14ac:dyDescent="0.2">
      <c r="A14" s="257" t="s">
        <v>1058</v>
      </c>
      <c r="B14" s="342">
        <v>0</v>
      </c>
      <c r="C14" s="342">
        <v>0</v>
      </c>
      <c r="D14" s="342">
        <v>0</v>
      </c>
      <c r="E14" s="342">
        <v>0</v>
      </c>
      <c r="F14" s="342">
        <v>0</v>
      </c>
      <c r="G14" s="341">
        <v>0</v>
      </c>
      <c r="H14" s="496">
        <v>0</v>
      </c>
      <c r="I14" s="496">
        <v>0</v>
      </c>
      <c r="J14" s="496">
        <v>0</v>
      </c>
      <c r="K14" s="496">
        <v>0</v>
      </c>
      <c r="L14" s="496">
        <v>0</v>
      </c>
      <c r="M14" s="495">
        <v>0</v>
      </c>
      <c r="N14" s="463" t="s">
        <v>1057</v>
      </c>
    </row>
    <row r="15" spans="1:14" s="255" customFormat="1" ht="20.100000000000001" customHeight="1" x14ac:dyDescent="0.2">
      <c r="A15" s="257" t="s">
        <v>1056</v>
      </c>
      <c r="B15" s="342">
        <v>0</v>
      </c>
      <c r="C15" s="342">
        <v>0.5</v>
      </c>
      <c r="D15" s="342">
        <v>5</v>
      </c>
      <c r="E15" s="342">
        <v>6.5</v>
      </c>
      <c r="F15" s="342">
        <v>4.0999999999999996</v>
      </c>
      <c r="G15" s="341">
        <v>8.4</v>
      </c>
      <c r="H15" s="496">
        <v>0</v>
      </c>
      <c r="I15" s="496">
        <v>3</v>
      </c>
      <c r="J15" s="496">
        <v>6</v>
      </c>
      <c r="K15" s="496">
        <v>6</v>
      </c>
      <c r="L15" s="496">
        <v>3</v>
      </c>
      <c r="M15" s="495">
        <v>3</v>
      </c>
      <c r="N15" s="463" t="s">
        <v>1055</v>
      </c>
    </row>
    <row r="16" spans="1:14" s="255" customFormat="1" ht="20.100000000000001" customHeight="1" x14ac:dyDescent="0.2">
      <c r="A16" s="257" t="s">
        <v>1054</v>
      </c>
      <c r="B16" s="342">
        <v>0</v>
      </c>
      <c r="C16" s="342">
        <v>0</v>
      </c>
      <c r="D16" s="342">
        <v>0</v>
      </c>
      <c r="E16" s="342">
        <v>0</v>
      </c>
      <c r="F16" s="342">
        <v>0</v>
      </c>
      <c r="G16" s="341">
        <v>0</v>
      </c>
      <c r="H16" s="496">
        <v>0</v>
      </c>
      <c r="I16" s="496">
        <v>0</v>
      </c>
      <c r="J16" s="496">
        <v>0</v>
      </c>
      <c r="K16" s="496">
        <v>0</v>
      </c>
      <c r="L16" s="496">
        <v>0</v>
      </c>
      <c r="M16" s="495">
        <v>0</v>
      </c>
      <c r="N16" s="463" t="s">
        <v>1053</v>
      </c>
    </row>
    <row r="17" spans="1:14" s="255" customFormat="1" ht="20.100000000000001" customHeight="1" x14ac:dyDescent="0.2">
      <c r="A17" s="257" t="s">
        <v>1052</v>
      </c>
      <c r="B17" s="342"/>
      <c r="C17" s="342"/>
      <c r="D17" s="342">
        <v>0.05</v>
      </c>
      <c r="E17" s="342">
        <v>0</v>
      </c>
      <c r="F17" s="342">
        <v>0.02</v>
      </c>
      <c r="G17" s="499">
        <v>1.2E-2</v>
      </c>
      <c r="H17" s="496"/>
      <c r="I17" s="496"/>
      <c r="J17" s="496">
        <v>3</v>
      </c>
      <c r="K17" s="496">
        <v>1</v>
      </c>
      <c r="L17" s="496">
        <v>1</v>
      </c>
      <c r="M17" s="495">
        <v>1</v>
      </c>
      <c r="N17" s="463" t="s">
        <v>1051</v>
      </c>
    </row>
    <row r="18" spans="1:14" s="255" customFormat="1" ht="20.100000000000001" customHeight="1" x14ac:dyDescent="0.2">
      <c r="A18" s="257" t="s">
        <v>1050</v>
      </c>
      <c r="B18" s="342">
        <v>0</v>
      </c>
      <c r="C18" s="342">
        <v>0</v>
      </c>
      <c r="D18" s="342">
        <v>0</v>
      </c>
      <c r="E18" s="342">
        <v>0</v>
      </c>
      <c r="F18" s="342">
        <v>5.8</v>
      </c>
      <c r="G18" s="341">
        <v>0</v>
      </c>
      <c r="H18" s="496">
        <v>1</v>
      </c>
      <c r="I18" s="496">
        <v>1</v>
      </c>
      <c r="J18" s="496">
        <v>0</v>
      </c>
      <c r="K18" s="496">
        <v>2</v>
      </c>
      <c r="L18" s="496">
        <v>2</v>
      </c>
      <c r="M18" s="495">
        <v>1</v>
      </c>
      <c r="N18" s="463" t="s">
        <v>1049</v>
      </c>
    </row>
    <row r="19" spans="1:14" s="436" customFormat="1" ht="20.100000000000001" customHeight="1" x14ac:dyDescent="0.2">
      <c r="A19" s="494" t="s">
        <v>360</v>
      </c>
      <c r="B19" s="494"/>
      <c r="C19" s="494" t="s">
        <v>1048</v>
      </c>
      <c r="D19" s="498" t="s">
        <v>1047</v>
      </c>
      <c r="E19" s="498">
        <v>0</v>
      </c>
      <c r="F19" s="498" t="s">
        <v>1046</v>
      </c>
      <c r="G19" s="497">
        <v>0</v>
      </c>
      <c r="H19" s="494"/>
      <c r="I19" s="496">
        <v>1</v>
      </c>
      <c r="J19" s="496">
        <v>1</v>
      </c>
      <c r="K19" s="496">
        <v>2</v>
      </c>
      <c r="L19" s="496">
        <v>6</v>
      </c>
      <c r="M19" s="495">
        <v>0</v>
      </c>
      <c r="N19" s="494" t="s">
        <v>1045</v>
      </c>
    </row>
    <row r="20" spans="1:14" ht="20.100000000000001" customHeight="1" x14ac:dyDescent="0.2">
      <c r="A20" s="336" t="s">
        <v>981</v>
      </c>
      <c r="B20" s="338">
        <f t="shared" ref="B20:G20" si="0">SUM(B5:B18)</f>
        <v>125.80000000000001</v>
      </c>
      <c r="C20" s="338">
        <f t="shared" si="0"/>
        <v>128.30000000000001</v>
      </c>
      <c r="D20" s="338">
        <f t="shared" si="0"/>
        <v>153.45000000000005</v>
      </c>
      <c r="E20" s="338">
        <f t="shared" si="0"/>
        <v>155.6</v>
      </c>
      <c r="F20" s="338">
        <f t="shared" si="0"/>
        <v>183.42000000000002</v>
      </c>
      <c r="G20" s="338">
        <f t="shared" si="0"/>
        <v>199.32200000000003</v>
      </c>
      <c r="H20" s="493">
        <f>SUM(H5:H19)</f>
        <v>69</v>
      </c>
      <c r="I20" s="493">
        <f>SUM(I5:I19)</f>
        <v>46</v>
      </c>
      <c r="J20" s="493">
        <f>SUM(J5:J19)</f>
        <v>59</v>
      </c>
      <c r="K20" s="493">
        <f>SUM(K5:K19)</f>
        <v>63</v>
      </c>
      <c r="L20" s="493">
        <f>SUM(L5:L18)</f>
        <v>49</v>
      </c>
      <c r="M20" s="493">
        <f>SUM(M5:M18)</f>
        <v>49</v>
      </c>
      <c r="N20" s="336" t="s">
        <v>1044</v>
      </c>
    </row>
  </sheetData>
  <sheetProtection selectLockedCells="1"/>
  <mergeCells count="6">
    <mergeCell ref="N3:N4"/>
    <mergeCell ref="A1:K1"/>
    <mergeCell ref="A2:K2"/>
    <mergeCell ref="A3:A4"/>
    <mergeCell ref="B3:G3"/>
    <mergeCell ref="H3:M3"/>
  </mergeCells>
  <printOptions horizontalCentered="1" verticalCentered="1"/>
  <pageMargins left="0.78740157480314965" right="0.78740157480314965" top="0.51181102362204722" bottom="0.51181102362204722" header="0.51181102362204722" footer="0.51181102362204722"/>
  <pageSetup paperSize="9" orientation="landscape" horizontalDpi="300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Z40"/>
  <sheetViews>
    <sheetView zoomScaleNormal="100" zoomScaleSheetLayoutView="100" workbookViewId="0">
      <pane ySplit="4" topLeftCell="A14" activePane="bottomLeft" state="frozen"/>
      <selection activeCell="N13" sqref="N13"/>
      <selection pane="bottomLeft" activeCell="R31" sqref="R31"/>
    </sheetView>
  </sheetViews>
  <sheetFormatPr defaultColWidth="9.140625" defaultRowHeight="15.95" customHeight="1" x14ac:dyDescent="0.2"/>
  <cols>
    <col min="1" max="1" width="20.28515625" style="483" customWidth="1"/>
    <col min="2" max="13" width="7.28515625" style="483" customWidth="1"/>
    <col min="14" max="14" width="20.5703125" style="483" customWidth="1"/>
    <col min="15" max="25" width="5.7109375" style="483" customWidth="1"/>
    <col min="26" max="26" width="16.85546875" style="483" customWidth="1"/>
    <col min="27" max="16384" width="9.140625" style="483"/>
  </cols>
  <sheetData>
    <row r="1" spans="1:26" ht="15.95" customHeight="1" x14ac:dyDescent="0.3">
      <c r="A1" s="1400" t="s">
        <v>996</v>
      </c>
      <c r="B1" s="1400"/>
      <c r="C1" s="1400"/>
      <c r="D1" s="1400"/>
      <c r="E1" s="1400"/>
      <c r="F1" s="1400"/>
      <c r="G1" s="1400"/>
      <c r="H1" s="1400"/>
      <c r="I1" s="1400"/>
      <c r="J1" s="1400"/>
      <c r="K1" s="1400"/>
      <c r="N1" s="492" t="s">
        <v>1043</v>
      </c>
      <c r="P1" s="491"/>
      <c r="Q1" s="491"/>
      <c r="R1" s="491"/>
      <c r="S1" s="491"/>
      <c r="T1" s="491"/>
      <c r="U1" s="491"/>
      <c r="V1" s="491"/>
      <c r="W1" s="491"/>
      <c r="X1" s="491"/>
      <c r="Y1" s="491"/>
      <c r="Z1" s="491"/>
    </row>
    <row r="2" spans="1:26" ht="15.95" customHeight="1" x14ac:dyDescent="0.2">
      <c r="A2" s="483" t="s">
        <v>669</v>
      </c>
    </row>
    <row r="3" spans="1:26" s="360" customFormat="1" ht="20.100000000000001" customHeight="1" x14ac:dyDescent="0.2">
      <c r="A3" s="1396" t="s">
        <v>1042</v>
      </c>
      <c r="B3" s="1402" t="s">
        <v>206</v>
      </c>
      <c r="C3" s="1403"/>
      <c r="D3" s="1403"/>
      <c r="E3" s="1403"/>
      <c r="F3" s="1403"/>
      <c r="G3" s="1404"/>
      <c r="H3" s="1402" t="s">
        <v>45</v>
      </c>
      <c r="I3" s="1403"/>
      <c r="J3" s="1403"/>
      <c r="K3" s="1403"/>
      <c r="L3" s="1403"/>
      <c r="M3" s="1404"/>
      <c r="N3" s="1415" t="s">
        <v>205</v>
      </c>
    </row>
    <row r="4" spans="1:26" s="360" customFormat="1" ht="20.100000000000001" customHeight="1" x14ac:dyDescent="0.2">
      <c r="A4" s="1396"/>
      <c r="B4" s="361">
        <v>2011</v>
      </c>
      <c r="C4" s="361">
        <v>2012</v>
      </c>
      <c r="D4" s="361">
        <v>2013</v>
      </c>
      <c r="E4" s="361">
        <v>2014</v>
      </c>
      <c r="F4" s="361">
        <v>2015</v>
      </c>
      <c r="G4" s="361">
        <v>2016</v>
      </c>
      <c r="H4" s="361">
        <v>2011</v>
      </c>
      <c r="I4" s="361">
        <v>2012</v>
      </c>
      <c r="J4" s="361">
        <v>2013</v>
      </c>
      <c r="K4" s="361">
        <v>2014</v>
      </c>
      <c r="L4" s="361">
        <v>2015</v>
      </c>
      <c r="M4" s="361">
        <v>2016</v>
      </c>
      <c r="N4" s="1416"/>
    </row>
    <row r="5" spans="1:26" s="255" customFormat="1" ht="15.95" customHeight="1" x14ac:dyDescent="0.2">
      <c r="A5" s="257" t="s">
        <v>1041</v>
      </c>
      <c r="B5" s="342">
        <v>0</v>
      </c>
      <c r="C5" s="342">
        <v>0.02</v>
      </c>
      <c r="D5" s="342">
        <v>0.02</v>
      </c>
      <c r="E5" s="342">
        <v>6.4470000000000001</v>
      </c>
      <c r="F5" s="342">
        <v>0</v>
      </c>
      <c r="G5" s="489">
        <v>0</v>
      </c>
      <c r="H5" s="449">
        <v>0</v>
      </c>
      <c r="I5" s="449">
        <v>2</v>
      </c>
      <c r="J5" s="449">
        <v>2</v>
      </c>
      <c r="K5" s="449">
        <v>2</v>
      </c>
      <c r="L5" s="449">
        <v>2</v>
      </c>
      <c r="M5" s="358">
        <v>2</v>
      </c>
      <c r="N5" s="463" t="s">
        <v>166</v>
      </c>
    </row>
    <row r="6" spans="1:26" s="255" customFormat="1" ht="15.95" customHeight="1" x14ac:dyDescent="0.2">
      <c r="A6" s="257" t="s">
        <v>1037</v>
      </c>
      <c r="B6" s="342">
        <v>6.3630000000000004</v>
      </c>
      <c r="C6" s="342">
        <v>10.66</v>
      </c>
      <c r="D6" s="342">
        <v>9.4600000000000009</v>
      </c>
      <c r="E6" s="342">
        <v>10.199999999999999</v>
      </c>
      <c r="F6" s="342">
        <v>6.86</v>
      </c>
      <c r="G6" s="489">
        <v>4.6500000000000004</v>
      </c>
      <c r="H6" s="449">
        <v>4</v>
      </c>
      <c r="I6" s="449">
        <v>4</v>
      </c>
      <c r="J6" s="449">
        <v>3</v>
      </c>
      <c r="K6" s="449">
        <v>4</v>
      </c>
      <c r="L6" s="449">
        <v>4</v>
      </c>
      <c r="M6" s="358">
        <v>4</v>
      </c>
      <c r="N6" s="463" t="s">
        <v>1002</v>
      </c>
    </row>
    <row r="7" spans="1:26" s="255" customFormat="1" ht="15.95" customHeight="1" x14ac:dyDescent="0.2">
      <c r="A7" s="257" t="s">
        <v>1040</v>
      </c>
      <c r="B7" s="342">
        <v>8</v>
      </c>
      <c r="C7" s="342">
        <v>1</v>
      </c>
      <c r="D7" s="342">
        <v>1</v>
      </c>
      <c r="E7" s="342">
        <v>0.2</v>
      </c>
      <c r="F7" s="342">
        <v>0.8</v>
      </c>
      <c r="G7" s="489">
        <v>1</v>
      </c>
      <c r="H7" s="449">
        <v>0</v>
      </c>
      <c r="I7" s="449">
        <v>0</v>
      </c>
      <c r="J7" s="449">
        <v>6</v>
      </c>
      <c r="K7" s="449">
        <v>6</v>
      </c>
      <c r="L7" s="449">
        <v>0</v>
      </c>
      <c r="M7" s="358">
        <v>0</v>
      </c>
      <c r="N7" s="463" t="s">
        <v>1039</v>
      </c>
    </row>
    <row r="8" spans="1:26" s="255" customFormat="1" ht="15.95" customHeight="1" x14ac:dyDescent="0.2">
      <c r="A8" s="257" t="s">
        <v>1038</v>
      </c>
      <c r="B8" s="342"/>
      <c r="C8" s="342"/>
      <c r="D8" s="342"/>
      <c r="E8" s="485">
        <v>0.02</v>
      </c>
      <c r="F8" s="485">
        <v>0</v>
      </c>
      <c r="G8" s="490">
        <v>0</v>
      </c>
      <c r="H8" s="449"/>
      <c r="I8" s="449"/>
      <c r="J8" s="449"/>
      <c r="K8" s="449">
        <v>1</v>
      </c>
      <c r="L8" s="449">
        <v>0</v>
      </c>
      <c r="M8" s="358">
        <v>0</v>
      </c>
      <c r="N8" s="463" t="s">
        <v>1015</v>
      </c>
    </row>
    <row r="9" spans="1:26" s="255" customFormat="1" ht="15.95" customHeight="1" x14ac:dyDescent="0.2">
      <c r="A9" s="257" t="s">
        <v>1037</v>
      </c>
      <c r="B9" s="342"/>
      <c r="C9" s="342"/>
      <c r="D9" s="342">
        <v>0.54</v>
      </c>
      <c r="E9" s="342">
        <v>0</v>
      </c>
      <c r="F9" s="342" t="s">
        <v>126</v>
      </c>
      <c r="G9" s="489">
        <v>0</v>
      </c>
      <c r="H9" s="449"/>
      <c r="I9" s="449"/>
      <c r="J9" s="449">
        <v>3</v>
      </c>
      <c r="K9" s="449">
        <v>0</v>
      </c>
      <c r="L9" s="449"/>
      <c r="M9" s="358">
        <v>0</v>
      </c>
      <c r="N9" s="463" t="s">
        <v>1036</v>
      </c>
    </row>
    <row r="10" spans="1:26" s="255" customFormat="1" ht="15.95" customHeight="1" x14ac:dyDescent="0.2">
      <c r="A10" s="257" t="s">
        <v>1035</v>
      </c>
      <c r="B10" s="342"/>
      <c r="C10" s="342"/>
      <c r="D10" s="342"/>
      <c r="E10" s="485">
        <v>0.01</v>
      </c>
      <c r="F10" s="485">
        <v>0</v>
      </c>
      <c r="G10" s="490">
        <v>0</v>
      </c>
      <c r="H10" s="449"/>
      <c r="I10" s="449"/>
      <c r="J10" s="449"/>
      <c r="K10" s="449">
        <v>1</v>
      </c>
      <c r="L10" s="449">
        <v>0</v>
      </c>
      <c r="M10" s="358">
        <v>0</v>
      </c>
      <c r="N10" s="463" t="s">
        <v>1015</v>
      </c>
    </row>
    <row r="11" spans="1:26" s="255" customFormat="1" ht="15.95" customHeight="1" x14ac:dyDescent="0.2">
      <c r="A11" s="257" t="s">
        <v>1034</v>
      </c>
      <c r="B11" s="342">
        <v>5.3</v>
      </c>
      <c r="C11" s="342">
        <v>6.3</v>
      </c>
      <c r="D11" s="342">
        <v>0</v>
      </c>
      <c r="E11" s="342">
        <v>9.6</v>
      </c>
      <c r="F11" s="342">
        <v>6.9</v>
      </c>
      <c r="G11" s="489">
        <v>0</v>
      </c>
      <c r="H11" s="449">
        <v>3</v>
      </c>
      <c r="I11" s="449">
        <v>2</v>
      </c>
      <c r="J11" s="449">
        <v>3</v>
      </c>
      <c r="K11" s="449">
        <v>3</v>
      </c>
      <c r="L11" s="449">
        <v>3</v>
      </c>
      <c r="M11" s="358">
        <v>3</v>
      </c>
      <c r="N11" s="463" t="s">
        <v>1002</v>
      </c>
    </row>
    <row r="12" spans="1:26" s="255" customFormat="1" ht="15.95" customHeight="1" x14ac:dyDescent="0.2">
      <c r="A12" s="257" t="s">
        <v>1033</v>
      </c>
      <c r="B12" s="342">
        <v>0</v>
      </c>
      <c r="C12" s="342"/>
      <c r="D12" s="342" t="s">
        <v>126</v>
      </c>
      <c r="E12" s="487" t="s">
        <v>126</v>
      </c>
      <c r="F12" s="487" t="s">
        <v>126</v>
      </c>
      <c r="G12" s="488" t="s">
        <v>126</v>
      </c>
      <c r="H12" s="449">
        <v>0</v>
      </c>
      <c r="I12" s="449"/>
      <c r="J12" s="449" t="s">
        <v>126</v>
      </c>
      <c r="K12" s="449" t="s">
        <v>126</v>
      </c>
      <c r="L12" s="449" t="s">
        <v>126</v>
      </c>
      <c r="M12" s="486" t="s">
        <v>126</v>
      </c>
      <c r="N12" s="463" t="s">
        <v>1002</v>
      </c>
    </row>
    <row r="13" spans="1:26" s="255" customFormat="1" ht="15.95" customHeight="1" x14ac:dyDescent="0.2">
      <c r="A13" s="257" t="s">
        <v>1032</v>
      </c>
      <c r="B13" s="342">
        <v>0</v>
      </c>
      <c r="C13" s="342"/>
      <c r="D13" s="342" t="s">
        <v>126</v>
      </c>
      <c r="E13" s="487" t="s">
        <v>126</v>
      </c>
      <c r="F13" s="487" t="s">
        <v>126</v>
      </c>
      <c r="G13" s="488" t="s">
        <v>126</v>
      </c>
      <c r="H13" s="449">
        <v>0</v>
      </c>
      <c r="I13" s="449"/>
      <c r="J13" s="449" t="s">
        <v>126</v>
      </c>
      <c r="K13" s="449" t="s">
        <v>126</v>
      </c>
      <c r="L13" s="449" t="s">
        <v>126</v>
      </c>
      <c r="M13" s="486" t="s">
        <v>126</v>
      </c>
      <c r="N13" s="463" t="s">
        <v>1002</v>
      </c>
    </row>
    <row r="14" spans="1:26" s="255" customFormat="1" ht="15.95" customHeight="1" x14ac:dyDescent="0.2">
      <c r="A14" s="257" t="s">
        <v>1031</v>
      </c>
      <c r="B14" s="342">
        <v>0</v>
      </c>
      <c r="C14" s="342"/>
      <c r="D14" s="342">
        <v>0</v>
      </c>
      <c r="E14" s="342">
        <v>0</v>
      </c>
      <c r="F14" s="342">
        <v>0</v>
      </c>
      <c r="G14" s="489">
        <v>0</v>
      </c>
      <c r="H14" s="449">
        <v>0</v>
      </c>
      <c r="I14" s="449"/>
      <c r="J14" s="449">
        <v>4</v>
      </c>
      <c r="K14" s="449">
        <v>0</v>
      </c>
      <c r="L14" s="449">
        <v>0</v>
      </c>
      <c r="M14" s="358">
        <v>0</v>
      </c>
      <c r="N14" s="463" t="s">
        <v>1029</v>
      </c>
    </row>
    <row r="15" spans="1:26" s="255" customFormat="1" ht="15.95" customHeight="1" x14ac:dyDescent="0.2">
      <c r="A15" s="257" t="s">
        <v>1030</v>
      </c>
      <c r="B15" s="342">
        <v>0</v>
      </c>
      <c r="C15" s="342"/>
      <c r="D15" s="342">
        <v>0</v>
      </c>
      <c r="E15" s="342">
        <v>0</v>
      </c>
      <c r="F15" s="342">
        <v>0</v>
      </c>
      <c r="G15" s="489">
        <v>0</v>
      </c>
      <c r="H15" s="449">
        <v>0</v>
      </c>
      <c r="I15" s="449"/>
      <c r="J15" s="449">
        <v>4</v>
      </c>
      <c r="K15" s="449">
        <v>0</v>
      </c>
      <c r="L15" s="449">
        <v>0</v>
      </c>
      <c r="M15" s="358">
        <v>0</v>
      </c>
      <c r="N15" s="463" t="s">
        <v>1029</v>
      </c>
    </row>
    <row r="16" spans="1:26" s="255" customFormat="1" ht="15.95" customHeight="1" x14ac:dyDescent="0.2">
      <c r="A16" s="257" t="s">
        <v>1028</v>
      </c>
      <c r="B16" s="342">
        <v>12.866</v>
      </c>
      <c r="C16" s="342">
        <v>9.5</v>
      </c>
      <c r="D16" s="342">
        <v>6.7</v>
      </c>
      <c r="E16" s="342">
        <v>16.375</v>
      </c>
      <c r="F16" s="342">
        <v>15.9</v>
      </c>
      <c r="G16" s="489">
        <v>18.399999999999999</v>
      </c>
      <c r="H16" s="449">
        <v>0</v>
      </c>
      <c r="I16" s="449"/>
      <c r="J16" s="449">
        <v>0</v>
      </c>
      <c r="K16" s="449">
        <v>0</v>
      </c>
      <c r="L16" s="449">
        <v>12</v>
      </c>
      <c r="M16" s="358">
        <v>12</v>
      </c>
      <c r="N16" s="463" t="s">
        <v>1007</v>
      </c>
    </row>
    <row r="17" spans="1:14" s="255" customFormat="1" ht="15.95" customHeight="1" x14ac:dyDescent="0.2">
      <c r="A17" s="257" t="s">
        <v>269</v>
      </c>
      <c r="B17" s="342">
        <v>0</v>
      </c>
      <c r="C17" s="342">
        <v>1</v>
      </c>
      <c r="D17" s="342">
        <v>0</v>
      </c>
      <c r="E17" s="342">
        <v>1</v>
      </c>
      <c r="F17" s="342">
        <v>0</v>
      </c>
      <c r="G17" s="489">
        <v>0.22</v>
      </c>
      <c r="H17" s="449">
        <v>0</v>
      </c>
      <c r="I17" s="449"/>
      <c r="J17" s="449">
        <v>3</v>
      </c>
      <c r="K17" s="449">
        <v>3</v>
      </c>
      <c r="L17" s="449">
        <v>0</v>
      </c>
      <c r="M17" s="358">
        <v>4</v>
      </c>
      <c r="N17" s="463" t="s">
        <v>1027</v>
      </c>
    </row>
    <row r="18" spans="1:14" s="255" customFormat="1" ht="15.95" customHeight="1" x14ac:dyDescent="0.2">
      <c r="A18" s="257" t="s">
        <v>895</v>
      </c>
      <c r="B18" s="342">
        <v>0.81699999999999995</v>
      </c>
      <c r="C18" s="342">
        <v>0</v>
      </c>
      <c r="D18" s="342">
        <v>0</v>
      </c>
      <c r="E18" s="342">
        <v>0</v>
      </c>
      <c r="F18" s="342">
        <v>0</v>
      </c>
      <c r="G18" s="489">
        <v>0</v>
      </c>
      <c r="H18" s="449">
        <v>2</v>
      </c>
      <c r="I18" s="449">
        <v>2</v>
      </c>
      <c r="J18" s="449">
        <v>2</v>
      </c>
      <c r="K18" s="449">
        <v>2</v>
      </c>
      <c r="L18" s="449">
        <v>0</v>
      </c>
      <c r="M18" s="358">
        <v>0</v>
      </c>
      <c r="N18" s="463" t="s">
        <v>166</v>
      </c>
    </row>
    <row r="19" spans="1:14" s="255" customFormat="1" ht="15.95" customHeight="1" x14ac:dyDescent="0.2">
      <c r="A19" s="257" t="s">
        <v>1026</v>
      </c>
      <c r="B19" s="342">
        <v>1.9730000000000001</v>
      </c>
      <c r="C19" s="342">
        <v>1.746</v>
      </c>
      <c r="D19" s="342">
        <v>1.288</v>
      </c>
      <c r="E19" s="342">
        <v>3.3919999999999999</v>
      </c>
      <c r="F19" s="342">
        <v>3.11</v>
      </c>
      <c r="G19" s="489">
        <v>3</v>
      </c>
      <c r="H19" s="449">
        <v>2</v>
      </c>
      <c r="I19" s="449">
        <v>2</v>
      </c>
      <c r="J19" s="449">
        <v>2</v>
      </c>
      <c r="K19" s="449">
        <v>2</v>
      </c>
      <c r="L19" s="449">
        <v>2</v>
      </c>
      <c r="M19" s="358">
        <v>2</v>
      </c>
      <c r="N19" s="463" t="s">
        <v>1025</v>
      </c>
    </row>
    <row r="20" spans="1:14" s="255" customFormat="1" ht="15.95" customHeight="1" x14ac:dyDescent="0.2">
      <c r="A20" s="257" t="s">
        <v>1024</v>
      </c>
      <c r="B20" s="342">
        <v>23.34</v>
      </c>
      <c r="C20" s="342">
        <v>17.96</v>
      </c>
      <c r="D20" s="342">
        <v>14.37</v>
      </c>
      <c r="E20" s="342">
        <v>21.59</v>
      </c>
      <c r="F20" s="342">
        <v>21.7</v>
      </c>
      <c r="G20" s="489">
        <v>18.3</v>
      </c>
      <c r="H20" s="449">
        <v>7</v>
      </c>
      <c r="I20" s="449">
        <v>7</v>
      </c>
      <c r="J20" s="449">
        <v>7</v>
      </c>
      <c r="K20" s="449">
        <v>6</v>
      </c>
      <c r="L20" s="449">
        <v>5</v>
      </c>
      <c r="M20" s="358">
        <v>4</v>
      </c>
      <c r="N20" s="463" t="s">
        <v>1007</v>
      </c>
    </row>
    <row r="21" spans="1:14" s="255" customFormat="1" ht="15.95" customHeight="1" x14ac:dyDescent="0.2">
      <c r="A21" s="257" t="s">
        <v>1023</v>
      </c>
      <c r="B21" s="342">
        <v>23.67</v>
      </c>
      <c r="C21" s="342">
        <v>18.968</v>
      </c>
      <c r="D21" s="342">
        <v>19.86</v>
      </c>
      <c r="E21" s="342">
        <v>20.059999999999999</v>
      </c>
      <c r="F21" s="342">
        <v>20.5</v>
      </c>
      <c r="G21" s="489">
        <v>12.3</v>
      </c>
      <c r="H21" s="449">
        <v>7</v>
      </c>
      <c r="I21" s="449">
        <v>7</v>
      </c>
      <c r="J21" s="449">
        <v>7</v>
      </c>
      <c r="K21" s="449">
        <v>5</v>
      </c>
      <c r="L21" s="449">
        <v>5</v>
      </c>
      <c r="M21" s="358">
        <v>5</v>
      </c>
      <c r="N21" s="463" t="s">
        <v>1007</v>
      </c>
    </row>
    <row r="22" spans="1:14" s="255" customFormat="1" ht="15.95" customHeight="1" x14ac:dyDescent="0.2">
      <c r="A22" s="257" t="s">
        <v>1022</v>
      </c>
      <c r="B22" s="342"/>
      <c r="C22" s="342"/>
      <c r="D22" s="342"/>
      <c r="E22" s="485">
        <v>0.02</v>
      </c>
      <c r="F22" s="485">
        <v>0</v>
      </c>
      <c r="G22" s="490">
        <v>0</v>
      </c>
      <c r="H22" s="449"/>
      <c r="I22" s="449"/>
      <c r="J22" s="449"/>
      <c r="K22" s="449">
        <v>1</v>
      </c>
      <c r="L22" s="449">
        <v>0</v>
      </c>
      <c r="M22" s="358">
        <v>0</v>
      </c>
      <c r="N22" s="463" t="s">
        <v>1015</v>
      </c>
    </row>
    <row r="23" spans="1:14" s="255" customFormat="1" ht="15.95" customHeight="1" x14ac:dyDescent="0.2">
      <c r="A23" s="257" t="s">
        <v>1021</v>
      </c>
      <c r="B23" s="342">
        <v>22.9</v>
      </c>
      <c r="C23" s="342">
        <v>22.9</v>
      </c>
      <c r="D23" s="342">
        <v>16</v>
      </c>
      <c r="E23" s="342">
        <v>16</v>
      </c>
      <c r="F23" s="342">
        <v>32.5</v>
      </c>
      <c r="G23" s="489">
        <v>18.8</v>
      </c>
      <c r="H23" s="449">
        <v>3</v>
      </c>
      <c r="I23" s="449">
        <v>2</v>
      </c>
      <c r="J23" s="449">
        <v>5</v>
      </c>
      <c r="K23" s="449">
        <v>5</v>
      </c>
      <c r="L23" s="449">
        <v>3</v>
      </c>
      <c r="M23" s="358">
        <v>5</v>
      </c>
      <c r="N23" s="463" t="s">
        <v>1020</v>
      </c>
    </row>
    <row r="24" spans="1:14" s="255" customFormat="1" ht="15.95" customHeight="1" x14ac:dyDescent="0.2">
      <c r="A24" s="257" t="s">
        <v>1019</v>
      </c>
      <c r="B24" s="342">
        <v>0.1</v>
      </c>
      <c r="C24" s="342">
        <v>0</v>
      </c>
      <c r="D24" s="342">
        <v>4.1000000000000002E-2</v>
      </c>
      <c r="E24" s="485">
        <v>4.7E-2</v>
      </c>
      <c r="F24" s="485">
        <v>0</v>
      </c>
      <c r="G24" s="490">
        <v>0</v>
      </c>
      <c r="H24" s="449">
        <v>2</v>
      </c>
      <c r="I24" s="449">
        <v>1</v>
      </c>
      <c r="J24" s="449">
        <v>1</v>
      </c>
      <c r="K24" s="449">
        <v>1</v>
      </c>
      <c r="L24" s="449">
        <v>1</v>
      </c>
      <c r="M24" s="358">
        <v>1</v>
      </c>
      <c r="N24" s="463" t="s">
        <v>1001</v>
      </c>
    </row>
    <row r="25" spans="1:14" s="255" customFormat="1" ht="15.95" customHeight="1" x14ac:dyDescent="0.2">
      <c r="A25" s="257" t="s">
        <v>1018</v>
      </c>
      <c r="B25" s="342">
        <v>8.7729999999999997</v>
      </c>
      <c r="C25" s="342">
        <v>12</v>
      </c>
      <c r="D25" s="342">
        <v>17.7</v>
      </c>
      <c r="E25" s="342">
        <v>14</v>
      </c>
      <c r="F25" s="342">
        <v>11.6</v>
      </c>
      <c r="G25" s="489">
        <v>10.5</v>
      </c>
      <c r="H25" s="449">
        <v>3</v>
      </c>
      <c r="I25" s="449">
        <v>3</v>
      </c>
      <c r="J25" s="449">
        <v>3</v>
      </c>
      <c r="K25" s="449">
        <v>3</v>
      </c>
      <c r="L25" s="449">
        <v>3</v>
      </c>
      <c r="M25" s="358">
        <v>3</v>
      </c>
      <c r="N25" s="463" t="s">
        <v>1011</v>
      </c>
    </row>
    <row r="26" spans="1:14" s="255" customFormat="1" ht="15.95" customHeight="1" x14ac:dyDescent="0.2">
      <c r="A26" s="257" t="s">
        <v>1017</v>
      </c>
      <c r="B26" s="342"/>
      <c r="C26" s="342"/>
      <c r="D26" s="342">
        <v>2.3199999999999998</v>
      </c>
      <c r="E26" s="342">
        <v>12.3</v>
      </c>
      <c r="F26" s="342">
        <v>24.56</v>
      </c>
      <c r="G26" s="489">
        <v>37.799999999999997</v>
      </c>
      <c r="H26" s="449"/>
      <c r="I26" s="449"/>
      <c r="J26" s="449">
        <v>7</v>
      </c>
      <c r="K26" s="449">
        <v>2</v>
      </c>
      <c r="L26" s="449">
        <v>2</v>
      </c>
      <c r="M26" s="358">
        <v>3</v>
      </c>
      <c r="N26" s="463" t="s">
        <v>1015</v>
      </c>
    </row>
    <row r="27" spans="1:14" s="255" customFormat="1" ht="15.95" customHeight="1" x14ac:dyDescent="0.2">
      <c r="A27" s="257" t="s">
        <v>1016</v>
      </c>
      <c r="B27" s="342"/>
      <c r="C27" s="342"/>
      <c r="D27" s="342"/>
      <c r="E27" s="485">
        <v>0.02</v>
      </c>
      <c r="F27" s="485">
        <v>0</v>
      </c>
      <c r="G27" s="490">
        <v>0</v>
      </c>
      <c r="H27" s="449"/>
      <c r="I27" s="449"/>
      <c r="J27" s="449"/>
      <c r="K27" s="449">
        <v>1</v>
      </c>
      <c r="L27" s="449">
        <v>0</v>
      </c>
      <c r="M27" s="358">
        <v>0</v>
      </c>
      <c r="N27" s="463" t="s">
        <v>1015</v>
      </c>
    </row>
    <row r="28" spans="1:14" s="255" customFormat="1" ht="15.95" customHeight="1" x14ac:dyDescent="0.2">
      <c r="A28" s="257" t="s">
        <v>1014</v>
      </c>
      <c r="B28" s="342" t="s">
        <v>126</v>
      </c>
      <c r="C28" s="487"/>
      <c r="D28" s="487" t="s">
        <v>126</v>
      </c>
      <c r="E28" s="487" t="s">
        <v>126</v>
      </c>
      <c r="F28" s="487" t="s">
        <v>126</v>
      </c>
      <c r="G28" s="488" t="s">
        <v>126</v>
      </c>
      <c r="H28" s="449" t="s">
        <v>126</v>
      </c>
      <c r="I28" s="487" t="s">
        <v>126</v>
      </c>
      <c r="J28" s="487" t="s">
        <v>126</v>
      </c>
      <c r="K28" s="487" t="s">
        <v>126</v>
      </c>
      <c r="L28" s="487" t="s">
        <v>126</v>
      </c>
      <c r="M28" s="486" t="s">
        <v>126</v>
      </c>
      <c r="N28" s="463" t="s">
        <v>1000</v>
      </c>
    </row>
    <row r="29" spans="1:14" s="255" customFormat="1" ht="15.95" customHeight="1" x14ac:dyDescent="0.2">
      <c r="A29" s="257" t="s">
        <v>1013</v>
      </c>
      <c r="B29" s="342">
        <v>89.647999999999996</v>
      </c>
      <c r="C29" s="342">
        <v>69.7</v>
      </c>
      <c r="D29" s="342">
        <v>63.886000000000003</v>
      </c>
      <c r="E29" s="342">
        <v>65.2</v>
      </c>
      <c r="F29" s="342">
        <v>84.45</v>
      </c>
      <c r="G29" s="484">
        <v>26.8</v>
      </c>
      <c r="H29" s="449">
        <v>19</v>
      </c>
      <c r="I29" s="449">
        <v>19</v>
      </c>
      <c r="J29" s="449">
        <v>19</v>
      </c>
      <c r="K29" s="449">
        <v>19</v>
      </c>
      <c r="L29" s="449">
        <v>19</v>
      </c>
      <c r="M29" s="358">
        <v>19</v>
      </c>
      <c r="N29" s="463" t="s">
        <v>1007</v>
      </c>
    </row>
    <row r="30" spans="1:14" s="255" customFormat="1" ht="15.95" customHeight="1" x14ac:dyDescent="0.2">
      <c r="A30" s="257" t="s">
        <v>1012</v>
      </c>
      <c r="B30" s="342">
        <v>21.222999999999999</v>
      </c>
      <c r="C30" s="342">
        <v>16.8</v>
      </c>
      <c r="D30" s="342">
        <v>7.9</v>
      </c>
      <c r="E30" s="342">
        <v>11</v>
      </c>
      <c r="F30" s="342">
        <v>17.2</v>
      </c>
      <c r="G30" s="489">
        <v>17.600000000000001</v>
      </c>
      <c r="H30" s="449">
        <v>3</v>
      </c>
      <c r="I30" s="449">
        <v>3</v>
      </c>
      <c r="J30" s="449">
        <v>3</v>
      </c>
      <c r="K30" s="449">
        <v>3</v>
      </c>
      <c r="L30" s="449">
        <v>3</v>
      </c>
      <c r="M30" s="358">
        <v>3</v>
      </c>
      <c r="N30" s="463" t="s">
        <v>1011</v>
      </c>
    </row>
    <row r="31" spans="1:14" s="255" customFormat="1" ht="15.95" customHeight="1" x14ac:dyDescent="0.2">
      <c r="A31" s="257" t="s">
        <v>1010</v>
      </c>
      <c r="B31" s="342"/>
      <c r="C31" s="342">
        <v>11.1</v>
      </c>
      <c r="D31" s="342">
        <v>28.25</v>
      </c>
      <c r="E31" s="342">
        <v>16.100000000000001</v>
      </c>
      <c r="F31" s="342">
        <v>1.4830000000000001</v>
      </c>
      <c r="G31" s="489">
        <v>0</v>
      </c>
      <c r="H31" s="449"/>
      <c r="I31" s="449">
        <v>4</v>
      </c>
      <c r="J31" s="449">
        <v>11</v>
      </c>
      <c r="K31" s="449">
        <v>2</v>
      </c>
      <c r="L31" s="449">
        <v>2</v>
      </c>
      <c r="M31" s="358">
        <v>0</v>
      </c>
      <c r="N31" s="463" t="s">
        <v>1007</v>
      </c>
    </row>
    <row r="32" spans="1:14" s="255" customFormat="1" ht="15.95" customHeight="1" x14ac:dyDescent="0.2">
      <c r="A32" s="257" t="s">
        <v>1009</v>
      </c>
      <c r="B32" s="342">
        <v>4.13</v>
      </c>
      <c r="C32" s="342">
        <v>2.6</v>
      </c>
      <c r="D32" s="342">
        <v>1.6140000000000001</v>
      </c>
      <c r="E32" s="342">
        <v>0</v>
      </c>
      <c r="F32" s="342">
        <v>2.0699999999999998</v>
      </c>
      <c r="G32" s="489">
        <v>0</v>
      </c>
      <c r="H32" s="449">
        <v>2</v>
      </c>
      <c r="I32" s="449">
        <v>2</v>
      </c>
      <c r="J32" s="449">
        <v>12</v>
      </c>
      <c r="K32" s="449">
        <v>0</v>
      </c>
      <c r="L32" s="449">
        <v>2</v>
      </c>
      <c r="M32" s="358">
        <v>0</v>
      </c>
      <c r="N32" s="463" t="s">
        <v>1002</v>
      </c>
    </row>
    <row r="33" spans="1:14" s="255" customFormat="1" ht="15.95" customHeight="1" x14ac:dyDescent="0.2">
      <c r="A33" s="257" t="s">
        <v>1008</v>
      </c>
      <c r="B33" s="342">
        <v>11.39</v>
      </c>
      <c r="C33" s="342">
        <v>0.2</v>
      </c>
      <c r="D33" s="342"/>
      <c r="E33" s="342">
        <v>0</v>
      </c>
      <c r="F33" s="485">
        <v>0.04</v>
      </c>
      <c r="G33" s="490">
        <v>0</v>
      </c>
      <c r="H33" s="449">
        <v>3</v>
      </c>
      <c r="I33" s="449">
        <v>3</v>
      </c>
      <c r="J33" s="449"/>
      <c r="K33" s="449">
        <v>0</v>
      </c>
      <c r="L33" s="449">
        <v>2</v>
      </c>
      <c r="M33" s="358">
        <v>0</v>
      </c>
      <c r="N33" s="463" t="s">
        <v>1007</v>
      </c>
    </row>
    <row r="34" spans="1:14" s="255" customFormat="1" ht="15.95" customHeight="1" x14ac:dyDescent="0.2">
      <c r="A34" s="257" t="s">
        <v>1006</v>
      </c>
      <c r="B34" s="342">
        <v>0.88</v>
      </c>
      <c r="C34" s="342">
        <v>13</v>
      </c>
      <c r="D34" s="342">
        <v>15.43</v>
      </c>
      <c r="E34" s="342">
        <v>13.38</v>
      </c>
      <c r="F34" s="342">
        <v>10.6</v>
      </c>
      <c r="G34" s="489">
        <v>5.93</v>
      </c>
      <c r="H34" s="449">
        <v>3</v>
      </c>
      <c r="I34" s="449">
        <v>7</v>
      </c>
      <c r="J34" s="449">
        <v>5</v>
      </c>
      <c r="K34" s="449">
        <v>5</v>
      </c>
      <c r="L34" s="449">
        <v>5</v>
      </c>
      <c r="M34" s="358">
        <v>4</v>
      </c>
      <c r="N34" s="463" t="s">
        <v>1005</v>
      </c>
    </row>
    <row r="35" spans="1:14" s="255" customFormat="1" ht="15.95" customHeight="1" x14ac:dyDescent="0.2">
      <c r="A35" s="257" t="s">
        <v>1004</v>
      </c>
      <c r="B35" s="342">
        <v>0</v>
      </c>
      <c r="C35" s="342"/>
      <c r="D35" s="342" t="s">
        <v>126</v>
      </c>
      <c r="E35" s="487" t="s">
        <v>126</v>
      </c>
      <c r="F35" s="487" t="s">
        <v>126</v>
      </c>
      <c r="G35" s="488" t="s">
        <v>126</v>
      </c>
      <c r="H35" s="449">
        <v>0</v>
      </c>
      <c r="I35" s="449" t="s">
        <v>126</v>
      </c>
      <c r="J35" s="487" t="s">
        <v>126</v>
      </c>
      <c r="K35" s="487" t="s">
        <v>126</v>
      </c>
      <c r="L35" s="487" t="s">
        <v>126</v>
      </c>
      <c r="M35" s="486" t="s">
        <v>126</v>
      </c>
      <c r="N35" s="463" t="s">
        <v>1000</v>
      </c>
    </row>
    <row r="36" spans="1:14" s="255" customFormat="1" ht="15.95" customHeight="1" x14ac:dyDescent="0.2">
      <c r="A36" s="257" t="s">
        <v>1003</v>
      </c>
      <c r="B36" s="342"/>
      <c r="C36" s="342"/>
      <c r="D36" s="342"/>
      <c r="E36" s="487"/>
      <c r="F36" s="487">
        <v>0.1</v>
      </c>
      <c r="G36" s="484">
        <v>0.15</v>
      </c>
      <c r="H36" s="449"/>
      <c r="I36" s="449"/>
      <c r="J36" s="487"/>
      <c r="K36" s="487"/>
      <c r="L36" s="487">
        <v>3</v>
      </c>
      <c r="M36" s="358">
        <v>3</v>
      </c>
      <c r="N36" s="463" t="s">
        <v>1002</v>
      </c>
    </row>
    <row r="37" spans="1:14" s="255" customFormat="1" ht="15.95" customHeight="1" x14ac:dyDescent="0.2">
      <c r="A37" s="257" t="s">
        <v>228</v>
      </c>
      <c r="B37" s="342">
        <v>0</v>
      </c>
      <c r="C37" s="342">
        <v>0</v>
      </c>
      <c r="D37" s="342">
        <v>0</v>
      </c>
      <c r="E37" s="342">
        <v>0</v>
      </c>
      <c r="F37" s="342">
        <v>0</v>
      </c>
      <c r="G37" s="489">
        <v>0</v>
      </c>
      <c r="H37" s="449">
        <v>0</v>
      </c>
      <c r="I37" s="449">
        <v>0</v>
      </c>
      <c r="J37" s="449">
        <v>0</v>
      </c>
      <c r="K37" s="449">
        <v>0</v>
      </c>
      <c r="L37" s="449">
        <v>0</v>
      </c>
      <c r="M37" s="358">
        <v>0</v>
      </c>
      <c r="N37" s="463" t="s">
        <v>1001</v>
      </c>
    </row>
    <row r="38" spans="1:14" s="436" customFormat="1" ht="15.95" customHeight="1" x14ac:dyDescent="0.2">
      <c r="A38" s="257" t="s">
        <v>626</v>
      </c>
      <c r="B38" s="342">
        <v>0</v>
      </c>
      <c r="C38" s="342"/>
      <c r="D38" s="342" t="s">
        <v>126</v>
      </c>
      <c r="E38" s="487" t="s">
        <v>126</v>
      </c>
      <c r="F38" s="487" t="s">
        <v>126</v>
      </c>
      <c r="G38" s="488" t="s">
        <v>126</v>
      </c>
      <c r="H38" s="449">
        <v>0</v>
      </c>
      <c r="I38" s="449" t="s">
        <v>126</v>
      </c>
      <c r="J38" s="487" t="s">
        <v>126</v>
      </c>
      <c r="K38" s="487" t="s">
        <v>126</v>
      </c>
      <c r="L38" s="487" t="s">
        <v>126</v>
      </c>
      <c r="M38" s="486" t="s">
        <v>126</v>
      </c>
      <c r="N38" s="463" t="s">
        <v>1000</v>
      </c>
    </row>
    <row r="39" spans="1:14" ht="15.95" customHeight="1" x14ac:dyDescent="0.2">
      <c r="A39" s="257" t="s">
        <v>999</v>
      </c>
      <c r="B39" s="342">
        <v>3.38</v>
      </c>
      <c r="C39" s="342"/>
      <c r="D39" s="342">
        <v>0</v>
      </c>
      <c r="E39" s="485">
        <v>2.5000000000000001E-2</v>
      </c>
      <c r="F39" s="485">
        <v>0.7</v>
      </c>
      <c r="G39" s="484">
        <v>0</v>
      </c>
      <c r="H39" s="449">
        <v>0</v>
      </c>
      <c r="I39" s="449"/>
      <c r="J39" s="449">
        <v>0</v>
      </c>
      <c r="K39" s="449">
        <v>0</v>
      </c>
      <c r="L39" s="449">
        <v>0</v>
      </c>
      <c r="M39" s="358">
        <v>0</v>
      </c>
      <c r="N39" s="463" t="s">
        <v>998</v>
      </c>
    </row>
    <row r="40" spans="1:14" ht="15.95" customHeight="1" x14ac:dyDescent="0.2">
      <c r="A40" s="336" t="s">
        <v>997</v>
      </c>
      <c r="B40" s="359">
        <f t="shared" ref="B40:M40" si="0">SUM(B5:B39)</f>
        <v>244.75299999999993</v>
      </c>
      <c r="C40" s="359">
        <f t="shared" si="0"/>
        <v>215.45400000000001</v>
      </c>
      <c r="D40" s="359">
        <f t="shared" si="0"/>
        <v>206.37900000000002</v>
      </c>
      <c r="E40" s="359">
        <f t="shared" si="0"/>
        <v>236.98599999999999</v>
      </c>
      <c r="F40" s="359">
        <f t="shared" si="0"/>
        <v>261.07299999999998</v>
      </c>
      <c r="G40" s="359">
        <f t="shared" si="0"/>
        <v>175.45</v>
      </c>
      <c r="H40" s="358">
        <f t="shared" si="0"/>
        <v>63</v>
      </c>
      <c r="I40" s="358">
        <f t="shared" si="0"/>
        <v>70</v>
      </c>
      <c r="J40" s="358">
        <f t="shared" si="0"/>
        <v>112</v>
      </c>
      <c r="K40" s="358">
        <f t="shared" si="0"/>
        <v>77</v>
      </c>
      <c r="L40" s="358">
        <f t="shared" si="0"/>
        <v>78</v>
      </c>
      <c r="M40" s="358">
        <f t="shared" si="0"/>
        <v>77</v>
      </c>
      <c r="N40" s="336"/>
    </row>
  </sheetData>
  <sheetProtection selectLockedCells="1"/>
  <dataConsolidate/>
  <mergeCells count="5">
    <mergeCell ref="A1:K1"/>
    <mergeCell ref="A3:A4"/>
    <mergeCell ref="N3:N4"/>
    <mergeCell ref="B3:G3"/>
    <mergeCell ref="H3:M3"/>
  </mergeCells>
  <printOptions horizontalCentered="1" verticalCentered="1"/>
  <pageMargins left="1.1811023622047245" right="0.39370078740157483" top="0.98425196850393704" bottom="0.98425196850393704" header="0.51181102362204722" footer="0.51181102362204722"/>
  <pageSetup paperSize="9" scale="76"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zoomScaleNormal="100" zoomScaleSheetLayoutView="100" workbookViewId="0">
      <pane ySplit="4" topLeftCell="A5" activePane="bottomLeft" state="frozen"/>
      <selection activeCell="B16" sqref="B16"/>
      <selection pane="bottomLeft" activeCell="M14" sqref="M14"/>
    </sheetView>
  </sheetViews>
  <sheetFormatPr defaultColWidth="9.140625" defaultRowHeight="20.100000000000001" customHeight="1" x14ac:dyDescent="0.2"/>
  <cols>
    <col min="1" max="1" width="24.7109375" style="365" customWidth="1"/>
    <col min="2" max="13" width="7.28515625" style="365" customWidth="1"/>
    <col min="14" max="14" width="20.5703125" style="365" customWidth="1"/>
    <col min="15" max="16384" width="9.140625" style="365"/>
  </cols>
  <sheetData>
    <row r="1" spans="1:14" ht="20.100000000000001" customHeight="1" x14ac:dyDescent="0.3">
      <c r="A1" s="1400" t="s">
        <v>996</v>
      </c>
      <c r="B1" s="1400"/>
      <c r="C1" s="1400"/>
      <c r="D1" s="1400"/>
      <c r="E1" s="1400"/>
      <c r="F1" s="1400"/>
      <c r="G1" s="1400"/>
      <c r="H1" s="1400"/>
      <c r="I1" s="1400"/>
      <c r="J1" s="1400"/>
      <c r="K1" s="1400"/>
      <c r="N1" s="370" t="s">
        <v>995</v>
      </c>
    </row>
    <row r="2" spans="1:14" ht="20.100000000000001" customHeight="1" x14ac:dyDescent="0.2">
      <c r="A2" s="1418" t="s">
        <v>554</v>
      </c>
      <c r="B2" s="1418"/>
      <c r="C2" s="1418"/>
      <c r="D2" s="1418"/>
      <c r="E2" s="1418"/>
      <c r="F2" s="1418"/>
      <c r="G2" s="1418"/>
      <c r="H2" s="1418"/>
      <c r="I2" s="1418"/>
      <c r="J2" s="1418"/>
      <c r="K2" s="1418"/>
    </row>
    <row r="3" spans="1:14" s="360" customFormat="1" ht="20.100000000000001" customHeight="1" x14ac:dyDescent="0.2">
      <c r="A3" s="1419" t="s">
        <v>994</v>
      </c>
      <c r="B3" s="1402" t="s">
        <v>206</v>
      </c>
      <c r="C3" s="1403"/>
      <c r="D3" s="1403"/>
      <c r="E3" s="1403"/>
      <c r="F3" s="1403"/>
      <c r="G3" s="1404"/>
      <c r="H3" s="1402" t="s">
        <v>45</v>
      </c>
      <c r="I3" s="1403"/>
      <c r="J3" s="1403"/>
      <c r="K3" s="1403"/>
      <c r="L3" s="1403"/>
      <c r="M3" s="1404"/>
      <c r="N3" s="1417" t="s">
        <v>205</v>
      </c>
    </row>
    <row r="4" spans="1:14" s="360" customFormat="1" ht="20.100000000000001" customHeight="1" x14ac:dyDescent="0.2">
      <c r="A4" s="1412"/>
      <c r="B4" s="361">
        <v>2011</v>
      </c>
      <c r="C4" s="361">
        <v>2012</v>
      </c>
      <c r="D4" s="361">
        <v>2013</v>
      </c>
      <c r="E4" s="361">
        <v>2014</v>
      </c>
      <c r="F4" s="361">
        <v>2015</v>
      </c>
      <c r="G4" s="361">
        <v>2016</v>
      </c>
      <c r="H4" s="361">
        <v>2011</v>
      </c>
      <c r="I4" s="361">
        <v>2012</v>
      </c>
      <c r="J4" s="361">
        <v>2013</v>
      </c>
      <c r="K4" s="361">
        <v>2014</v>
      </c>
      <c r="L4" s="361">
        <v>2015</v>
      </c>
      <c r="M4" s="361">
        <v>2016</v>
      </c>
      <c r="N4" s="1417"/>
    </row>
    <row r="5" spans="1:14" s="255" customFormat="1" ht="20.100000000000001" customHeight="1" x14ac:dyDescent="0.2">
      <c r="A5" s="257" t="s">
        <v>993</v>
      </c>
      <c r="B5" s="342">
        <v>67.400000000000006</v>
      </c>
      <c r="C5" s="342">
        <v>61.82</v>
      </c>
      <c r="D5" s="349">
        <v>69.400000000000006</v>
      </c>
      <c r="E5" s="349">
        <v>68.7</v>
      </c>
      <c r="F5" s="349">
        <v>79.5</v>
      </c>
      <c r="G5" s="369">
        <v>239.9</v>
      </c>
      <c r="H5" s="449">
        <v>5</v>
      </c>
      <c r="I5" s="449">
        <v>3</v>
      </c>
      <c r="J5" s="449">
        <v>4</v>
      </c>
      <c r="K5" s="449">
        <v>4</v>
      </c>
      <c r="L5" s="449">
        <v>10</v>
      </c>
      <c r="M5" s="358">
        <v>7</v>
      </c>
      <c r="N5" s="463" t="s">
        <v>984</v>
      </c>
    </row>
    <row r="6" spans="1:14" s="255" customFormat="1" ht="20.100000000000001" customHeight="1" x14ac:dyDescent="0.2">
      <c r="A6" s="257" t="s">
        <v>992</v>
      </c>
      <c r="B6" s="342">
        <v>0.1</v>
      </c>
      <c r="C6" s="342">
        <v>0</v>
      </c>
      <c r="D6" s="349">
        <v>0</v>
      </c>
      <c r="E6" s="349">
        <v>0.1</v>
      </c>
      <c r="F6" s="349">
        <v>17.2</v>
      </c>
      <c r="G6" s="369">
        <v>52.4</v>
      </c>
      <c r="H6" s="449">
        <v>2</v>
      </c>
      <c r="I6" s="449">
        <v>0</v>
      </c>
      <c r="J6" s="449">
        <v>0</v>
      </c>
      <c r="K6" s="449">
        <v>2</v>
      </c>
      <c r="L6" s="449">
        <v>15</v>
      </c>
      <c r="M6" s="358">
        <v>15</v>
      </c>
      <c r="N6" s="463" t="s">
        <v>991</v>
      </c>
    </row>
    <row r="7" spans="1:14" s="255" customFormat="1" ht="20.100000000000001" customHeight="1" x14ac:dyDescent="0.2">
      <c r="A7" s="257" t="s">
        <v>990</v>
      </c>
      <c r="B7" s="342">
        <v>0</v>
      </c>
      <c r="C7" s="342">
        <v>0</v>
      </c>
      <c r="D7" s="349">
        <v>0</v>
      </c>
      <c r="E7" s="349">
        <v>0</v>
      </c>
      <c r="F7" s="349">
        <v>0</v>
      </c>
      <c r="G7" s="369">
        <v>0</v>
      </c>
      <c r="H7" s="449">
        <v>0</v>
      </c>
      <c r="I7" s="449">
        <v>0</v>
      </c>
      <c r="J7" s="449">
        <v>0</v>
      </c>
      <c r="K7" s="449">
        <v>0</v>
      </c>
      <c r="L7" s="449">
        <v>0</v>
      </c>
      <c r="M7" s="358">
        <v>0</v>
      </c>
      <c r="N7" s="463" t="s">
        <v>225</v>
      </c>
    </row>
    <row r="8" spans="1:14" s="255" customFormat="1" ht="20.100000000000001" customHeight="1" x14ac:dyDescent="0.2">
      <c r="A8" s="257" t="s">
        <v>989</v>
      </c>
      <c r="B8" s="342">
        <v>0.1</v>
      </c>
      <c r="C8" s="342">
        <v>0.1</v>
      </c>
      <c r="D8" s="342">
        <v>0.1</v>
      </c>
      <c r="E8" s="342">
        <v>0.1</v>
      </c>
      <c r="F8" s="342">
        <v>0</v>
      </c>
      <c r="G8" s="341">
        <v>0</v>
      </c>
      <c r="H8" s="449">
        <v>2</v>
      </c>
      <c r="I8" s="449">
        <v>2</v>
      </c>
      <c r="J8" s="449">
        <v>2</v>
      </c>
      <c r="K8" s="449">
        <v>2</v>
      </c>
      <c r="L8" s="449">
        <v>0</v>
      </c>
      <c r="M8" s="358">
        <v>0</v>
      </c>
      <c r="N8" s="463" t="s">
        <v>988</v>
      </c>
    </row>
    <row r="9" spans="1:14" s="255" customFormat="1" ht="20.100000000000001" customHeight="1" x14ac:dyDescent="0.2">
      <c r="A9" s="257" t="s">
        <v>987</v>
      </c>
      <c r="B9" s="342">
        <v>295.2</v>
      </c>
      <c r="C9" s="342">
        <v>277.80700000000002</v>
      </c>
      <c r="D9" s="349">
        <v>277.3</v>
      </c>
      <c r="E9" s="349">
        <v>263</v>
      </c>
      <c r="F9" s="349">
        <v>256.39999999999998</v>
      </c>
      <c r="G9" s="369">
        <v>244.4</v>
      </c>
      <c r="H9" s="449">
        <v>17</v>
      </c>
      <c r="I9" s="449">
        <v>14</v>
      </c>
      <c r="J9" s="449">
        <v>16</v>
      </c>
      <c r="K9" s="449">
        <v>16</v>
      </c>
      <c r="L9" s="449">
        <v>19</v>
      </c>
      <c r="M9" s="358">
        <v>20</v>
      </c>
      <c r="N9" s="463" t="s">
        <v>986</v>
      </c>
    </row>
    <row r="10" spans="1:14" s="255" customFormat="1" ht="20.100000000000001" customHeight="1" x14ac:dyDescent="0.2">
      <c r="A10" s="257" t="s">
        <v>985</v>
      </c>
      <c r="B10" s="342">
        <v>114</v>
      </c>
      <c r="C10" s="342">
        <v>138.672</v>
      </c>
      <c r="D10" s="349">
        <v>139</v>
      </c>
      <c r="E10" s="349">
        <v>170</v>
      </c>
      <c r="F10" s="349">
        <v>200</v>
      </c>
      <c r="G10" s="369">
        <v>237</v>
      </c>
      <c r="H10" s="449">
        <v>6</v>
      </c>
      <c r="I10" s="449">
        <v>6</v>
      </c>
      <c r="J10" s="449">
        <v>6</v>
      </c>
      <c r="K10" s="449">
        <v>6</v>
      </c>
      <c r="L10" s="449">
        <v>6</v>
      </c>
      <c r="M10" s="358">
        <v>6</v>
      </c>
      <c r="N10" s="463" t="s">
        <v>984</v>
      </c>
    </row>
    <row r="11" spans="1:14" s="255" customFormat="1" ht="25.5" x14ac:dyDescent="0.2">
      <c r="A11" s="257" t="s">
        <v>983</v>
      </c>
      <c r="B11" s="342">
        <v>0</v>
      </c>
      <c r="C11" s="342">
        <v>0</v>
      </c>
      <c r="D11" s="342">
        <v>0</v>
      </c>
      <c r="E11" s="342">
        <v>0</v>
      </c>
      <c r="F11" s="342">
        <v>0</v>
      </c>
      <c r="G11" s="341">
        <v>0</v>
      </c>
      <c r="H11" s="449">
        <v>0</v>
      </c>
      <c r="I11" s="449">
        <v>0</v>
      </c>
      <c r="J11" s="449">
        <v>0</v>
      </c>
      <c r="K11" s="449">
        <v>0</v>
      </c>
      <c r="L11" s="449">
        <v>0</v>
      </c>
      <c r="M11" s="358">
        <v>0</v>
      </c>
      <c r="N11" s="482" t="s">
        <v>982</v>
      </c>
    </row>
    <row r="12" spans="1:14" s="255" customFormat="1" ht="20.100000000000001" customHeight="1" x14ac:dyDescent="0.2">
      <c r="A12" s="336" t="s">
        <v>981</v>
      </c>
      <c r="B12" s="338">
        <f t="shared" ref="B12:M12" si="0">SUM(B5:B11)</f>
        <v>476.79999999999995</v>
      </c>
      <c r="C12" s="338">
        <f t="shared" si="0"/>
        <v>478.399</v>
      </c>
      <c r="D12" s="338">
        <f t="shared" si="0"/>
        <v>485.8</v>
      </c>
      <c r="E12" s="338">
        <f t="shared" si="0"/>
        <v>501.9</v>
      </c>
      <c r="F12" s="338">
        <f t="shared" si="0"/>
        <v>553.09999999999991</v>
      </c>
      <c r="G12" s="338">
        <f t="shared" si="0"/>
        <v>773.7</v>
      </c>
      <c r="H12" s="337">
        <f t="shared" si="0"/>
        <v>32</v>
      </c>
      <c r="I12" s="337">
        <f t="shared" si="0"/>
        <v>25</v>
      </c>
      <c r="J12" s="337">
        <f t="shared" si="0"/>
        <v>28</v>
      </c>
      <c r="K12" s="337">
        <f t="shared" si="0"/>
        <v>30</v>
      </c>
      <c r="L12" s="337">
        <f t="shared" si="0"/>
        <v>50</v>
      </c>
      <c r="M12" s="337">
        <f t="shared" si="0"/>
        <v>48</v>
      </c>
      <c r="N12" s="336"/>
    </row>
    <row r="13" spans="1:14" s="436" customFormat="1" ht="20.100000000000001" customHeight="1" x14ac:dyDescent="0.2">
      <c r="A13" s="365"/>
      <c r="B13" s="365"/>
      <c r="C13" s="365"/>
      <c r="D13" s="365"/>
      <c r="E13" s="365"/>
      <c r="F13" s="365"/>
      <c r="G13" s="365"/>
      <c r="H13" s="365"/>
      <c r="I13" s="365"/>
      <c r="J13" s="365"/>
      <c r="K13" s="365"/>
      <c r="L13" s="365"/>
      <c r="M13" s="365"/>
      <c r="N13" s="365"/>
    </row>
  </sheetData>
  <sheetProtection selectLockedCells="1"/>
  <mergeCells count="6">
    <mergeCell ref="N3:N4"/>
    <mergeCell ref="A1:K1"/>
    <mergeCell ref="A2:K2"/>
    <mergeCell ref="A3:A4"/>
    <mergeCell ref="B3:G3"/>
    <mergeCell ref="H3:M3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zoomScaleNormal="100" zoomScaleSheetLayoutView="100" workbookViewId="0">
      <pane ySplit="4" topLeftCell="A5" activePane="bottomLeft" state="frozen"/>
      <selection activeCell="B16" sqref="B16"/>
      <selection pane="bottomLeft" activeCell="P15" sqref="P15"/>
    </sheetView>
  </sheetViews>
  <sheetFormatPr defaultColWidth="9.140625" defaultRowHeight="20.100000000000001" customHeight="1" x14ac:dyDescent="0.2"/>
  <cols>
    <col min="1" max="1" width="22.7109375" style="365" customWidth="1"/>
    <col min="2" max="13" width="7.28515625" style="365" customWidth="1"/>
    <col min="14" max="14" width="19.42578125" style="365" bestFit="1" customWidth="1"/>
    <col min="15" max="16384" width="9.140625" style="365"/>
  </cols>
  <sheetData>
    <row r="1" spans="1:14" ht="20.100000000000001" customHeight="1" x14ac:dyDescent="0.3">
      <c r="A1" s="1400" t="s">
        <v>973</v>
      </c>
      <c r="B1" s="1400"/>
      <c r="C1" s="1400"/>
      <c r="D1" s="1400"/>
      <c r="E1" s="1400"/>
      <c r="F1" s="1400"/>
      <c r="G1" s="1400"/>
      <c r="H1" s="1400"/>
      <c r="I1" s="1400"/>
      <c r="J1" s="1400"/>
      <c r="K1" s="1400"/>
      <c r="L1" s="1422" t="s">
        <v>980</v>
      </c>
      <c r="M1" s="1422"/>
      <c r="N1" s="1423"/>
    </row>
    <row r="2" spans="1:14" ht="20.100000000000001" customHeight="1" x14ac:dyDescent="0.2">
      <c r="A2" s="1418" t="s">
        <v>554</v>
      </c>
      <c r="B2" s="1418"/>
      <c r="C2" s="1418"/>
      <c r="D2" s="1418"/>
      <c r="E2" s="1418"/>
      <c r="F2" s="1418"/>
      <c r="G2" s="1418"/>
      <c r="H2" s="1418"/>
      <c r="I2" s="1418"/>
      <c r="J2" s="1418"/>
      <c r="K2" s="1418"/>
    </row>
    <row r="3" spans="1:14" s="360" customFormat="1" ht="20.100000000000001" customHeight="1" x14ac:dyDescent="0.2">
      <c r="A3" s="1426" t="s">
        <v>979</v>
      </c>
      <c r="B3" s="1402" t="s">
        <v>206</v>
      </c>
      <c r="C3" s="1403"/>
      <c r="D3" s="1403"/>
      <c r="E3" s="1403"/>
      <c r="F3" s="1403"/>
      <c r="G3" s="1404"/>
      <c r="H3" s="1428" t="s">
        <v>45</v>
      </c>
      <c r="I3" s="1429"/>
      <c r="J3" s="1429"/>
      <c r="K3" s="1429"/>
      <c r="L3" s="1429"/>
      <c r="M3" s="1430"/>
      <c r="N3" s="1424" t="s">
        <v>205</v>
      </c>
    </row>
    <row r="4" spans="1:14" s="360" customFormat="1" ht="20.100000000000001" customHeight="1" x14ac:dyDescent="0.2">
      <c r="A4" s="1427"/>
      <c r="B4" s="361">
        <v>2011</v>
      </c>
      <c r="C4" s="361">
        <v>2012</v>
      </c>
      <c r="D4" s="361">
        <v>2013</v>
      </c>
      <c r="E4" s="361">
        <v>2014</v>
      </c>
      <c r="F4" s="361">
        <v>2015</v>
      </c>
      <c r="G4" s="361">
        <v>2016</v>
      </c>
      <c r="H4" s="361">
        <v>2011</v>
      </c>
      <c r="I4" s="361">
        <v>2012</v>
      </c>
      <c r="J4" s="361">
        <v>2013</v>
      </c>
      <c r="K4" s="361">
        <v>2014</v>
      </c>
      <c r="L4" s="361">
        <v>2015</v>
      </c>
      <c r="M4" s="361">
        <v>2016</v>
      </c>
      <c r="N4" s="1425"/>
    </row>
    <row r="5" spans="1:14" s="255" customFormat="1" ht="20.100000000000001" customHeight="1" x14ac:dyDescent="0.2">
      <c r="A5" s="257" t="s">
        <v>978</v>
      </c>
      <c r="B5" s="342">
        <v>1632.9</v>
      </c>
      <c r="C5" s="481">
        <v>1442.662</v>
      </c>
      <c r="D5" s="481">
        <v>1396.2</v>
      </c>
      <c r="E5" s="481">
        <v>1675</v>
      </c>
      <c r="F5" s="481">
        <v>1692.6</v>
      </c>
      <c r="G5" s="480">
        <v>1805.5</v>
      </c>
      <c r="H5" s="468">
        <v>20</v>
      </c>
      <c r="I5" s="468">
        <v>20</v>
      </c>
      <c r="J5" s="468">
        <v>20</v>
      </c>
      <c r="K5" s="468">
        <v>20</v>
      </c>
      <c r="L5" s="468">
        <v>20</v>
      </c>
      <c r="M5" s="337">
        <v>20</v>
      </c>
      <c r="N5" s="364" t="s">
        <v>216</v>
      </c>
    </row>
    <row r="6" spans="1:14" s="436" customFormat="1" ht="20.100000000000001" customHeight="1" x14ac:dyDescent="0.2">
      <c r="A6" s="336" t="s">
        <v>23</v>
      </c>
      <c r="B6" s="338">
        <f t="shared" ref="B6:M6" si="0">SUM(B5)</f>
        <v>1632.9</v>
      </c>
      <c r="C6" s="338">
        <f t="shared" si="0"/>
        <v>1442.662</v>
      </c>
      <c r="D6" s="338">
        <f t="shared" si="0"/>
        <v>1396.2</v>
      </c>
      <c r="E6" s="338">
        <f t="shared" si="0"/>
        <v>1675</v>
      </c>
      <c r="F6" s="338">
        <f t="shared" si="0"/>
        <v>1692.6</v>
      </c>
      <c r="G6" s="338">
        <f t="shared" si="0"/>
        <v>1805.5</v>
      </c>
      <c r="H6" s="337">
        <f t="shared" si="0"/>
        <v>20</v>
      </c>
      <c r="I6" s="337">
        <f t="shared" si="0"/>
        <v>20</v>
      </c>
      <c r="J6" s="337">
        <f t="shared" si="0"/>
        <v>20</v>
      </c>
      <c r="K6" s="337">
        <f t="shared" si="0"/>
        <v>20</v>
      </c>
      <c r="L6" s="337">
        <f t="shared" si="0"/>
        <v>20</v>
      </c>
      <c r="M6" s="337">
        <f t="shared" si="0"/>
        <v>20</v>
      </c>
      <c r="N6" s="336"/>
    </row>
    <row r="7" spans="1:14" ht="20.100000000000001" customHeight="1" x14ac:dyDescent="0.2">
      <c r="A7" s="479"/>
      <c r="B7" s="479"/>
      <c r="C7" s="479"/>
      <c r="D7" s="479"/>
      <c r="E7" s="479"/>
      <c r="F7" s="479"/>
      <c r="G7" s="479"/>
      <c r="H7" s="479"/>
      <c r="I7" s="479"/>
      <c r="J7" s="479"/>
      <c r="K7" s="479"/>
      <c r="L7" s="479"/>
      <c r="M7" s="479"/>
    </row>
    <row r="8" spans="1:14" ht="20.100000000000001" customHeight="1" x14ac:dyDescent="0.3">
      <c r="A8" s="1400" t="s">
        <v>973</v>
      </c>
      <c r="B8" s="1400"/>
      <c r="C8" s="1400"/>
      <c r="D8" s="1400"/>
      <c r="E8" s="1400"/>
      <c r="F8" s="1400"/>
      <c r="G8" s="1400"/>
      <c r="H8" s="1400"/>
      <c r="I8" s="1400"/>
      <c r="J8" s="1400"/>
      <c r="K8" s="1400"/>
      <c r="L8" s="478"/>
      <c r="M8" s="478"/>
      <c r="N8" s="477" t="s">
        <v>977</v>
      </c>
    </row>
    <row r="9" spans="1:14" ht="20.100000000000001" customHeight="1" x14ac:dyDescent="0.2">
      <c r="A9" s="1420" t="s">
        <v>852</v>
      </c>
      <c r="B9" s="1420"/>
      <c r="C9" s="1420"/>
      <c r="D9" s="1420"/>
      <c r="E9" s="1420"/>
      <c r="F9" s="1420"/>
      <c r="G9" s="1420"/>
      <c r="H9" s="1420"/>
      <c r="I9" s="1420"/>
      <c r="J9" s="1420"/>
      <c r="K9" s="1420"/>
      <c r="L9" s="477"/>
      <c r="M9" s="477"/>
      <c r="N9" s="476"/>
    </row>
    <row r="10" spans="1:14" ht="20.100000000000001" customHeight="1" x14ac:dyDescent="0.2">
      <c r="A10" s="1431" t="s">
        <v>976</v>
      </c>
      <c r="B10" s="1402" t="s">
        <v>206</v>
      </c>
      <c r="C10" s="1403"/>
      <c r="D10" s="1403"/>
      <c r="E10" s="1403"/>
      <c r="F10" s="1403"/>
      <c r="G10" s="1404"/>
      <c r="H10" s="1402" t="s">
        <v>45</v>
      </c>
      <c r="I10" s="1403"/>
      <c r="J10" s="1403"/>
      <c r="K10" s="1403"/>
      <c r="L10" s="1403"/>
      <c r="M10" s="1404"/>
      <c r="N10" s="1432" t="s">
        <v>205</v>
      </c>
    </row>
    <row r="11" spans="1:14" ht="20.100000000000001" customHeight="1" x14ac:dyDescent="0.2">
      <c r="A11" s="1431"/>
      <c r="B11" s="361">
        <v>2011</v>
      </c>
      <c r="C11" s="361">
        <v>2012</v>
      </c>
      <c r="D11" s="361">
        <v>2013</v>
      </c>
      <c r="E11" s="361">
        <v>2014</v>
      </c>
      <c r="F11" s="361">
        <v>2015</v>
      </c>
      <c r="G11" s="361">
        <v>2016</v>
      </c>
      <c r="H11" s="361">
        <v>2011</v>
      </c>
      <c r="I11" s="361">
        <v>2012</v>
      </c>
      <c r="J11" s="361">
        <v>2013</v>
      </c>
      <c r="K11" s="361">
        <v>2014</v>
      </c>
      <c r="L11" s="361">
        <v>2015</v>
      </c>
      <c r="M11" s="361">
        <v>2016</v>
      </c>
      <c r="N11" s="1432"/>
    </row>
    <row r="12" spans="1:14" ht="20.100000000000001" customHeight="1" x14ac:dyDescent="0.2">
      <c r="A12" s="475" t="s">
        <v>370</v>
      </c>
      <c r="B12" s="361"/>
      <c r="C12" s="361"/>
      <c r="D12" s="361">
        <v>72</v>
      </c>
      <c r="E12" s="474">
        <v>20</v>
      </c>
      <c r="F12" s="361"/>
      <c r="G12" s="361"/>
      <c r="H12" s="361"/>
      <c r="I12" s="361"/>
      <c r="J12" s="474">
        <v>44</v>
      </c>
      <c r="K12" s="474">
        <v>41</v>
      </c>
      <c r="L12" s="361"/>
      <c r="M12" s="361"/>
      <c r="N12" s="473"/>
    </row>
    <row r="13" spans="1:14" ht="20.100000000000001" customHeight="1" x14ac:dyDescent="0.2">
      <c r="A13" s="257" t="s">
        <v>975</v>
      </c>
      <c r="B13" s="472">
        <v>1746.7</v>
      </c>
      <c r="C13" s="472">
        <v>1487.4</v>
      </c>
      <c r="D13" s="472">
        <v>1501.4</v>
      </c>
      <c r="E13" s="472">
        <v>1568.8</v>
      </c>
      <c r="F13" s="472">
        <v>1886.3</v>
      </c>
      <c r="G13" s="338">
        <v>1818</v>
      </c>
      <c r="H13" s="449">
        <v>70</v>
      </c>
      <c r="I13" s="449">
        <v>70</v>
      </c>
      <c r="J13" s="449">
        <v>61</v>
      </c>
      <c r="K13" s="449">
        <v>55</v>
      </c>
      <c r="L13" s="449">
        <v>54</v>
      </c>
      <c r="M13" s="358">
        <v>60</v>
      </c>
      <c r="N13" s="463" t="s">
        <v>974</v>
      </c>
    </row>
    <row r="14" spans="1:14" ht="20.100000000000001" customHeight="1" x14ac:dyDescent="0.2">
      <c r="A14" s="336" t="s">
        <v>23</v>
      </c>
      <c r="B14" s="338">
        <f t="shared" ref="B14:G14" si="1">SUM(B12:B13)</f>
        <v>1746.7</v>
      </c>
      <c r="C14" s="338">
        <f t="shared" si="1"/>
        <v>1487.4</v>
      </c>
      <c r="D14" s="338">
        <f t="shared" si="1"/>
        <v>1573.4</v>
      </c>
      <c r="E14" s="338">
        <f t="shared" si="1"/>
        <v>1588.8</v>
      </c>
      <c r="F14" s="338">
        <f t="shared" si="1"/>
        <v>1886.3</v>
      </c>
      <c r="G14" s="338">
        <f t="shared" si="1"/>
        <v>1818</v>
      </c>
      <c r="H14" s="337">
        <f>SUM(H13)</f>
        <v>70</v>
      </c>
      <c r="I14" s="337">
        <f>SUM(I13)</f>
        <v>70</v>
      </c>
      <c r="J14" s="337">
        <f>SUM(J13)</f>
        <v>61</v>
      </c>
      <c r="K14" s="337">
        <f>SUM(K13)</f>
        <v>55</v>
      </c>
      <c r="L14" s="337">
        <f>SUM(L12:L13)</f>
        <v>54</v>
      </c>
      <c r="M14" s="337">
        <f>SUM(M12:M13)</f>
        <v>60</v>
      </c>
      <c r="N14" s="336"/>
    </row>
    <row r="16" spans="1:14" ht="20.100000000000001" customHeight="1" x14ac:dyDescent="0.3">
      <c r="A16" s="1400" t="s">
        <v>973</v>
      </c>
      <c r="B16" s="1400"/>
      <c r="C16" s="1400"/>
      <c r="D16" s="1400"/>
      <c r="E16" s="1400"/>
      <c r="F16" s="1400"/>
      <c r="G16" s="1400"/>
      <c r="H16" s="1400"/>
      <c r="I16" s="1400"/>
      <c r="J16" s="1400"/>
      <c r="K16" s="1400"/>
      <c r="L16" s="471"/>
      <c r="M16" s="471"/>
      <c r="N16" s="470" t="s">
        <v>972</v>
      </c>
    </row>
    <row r="17" spans="1:14" ht="20.100000000000001" customHeight="1" x14ac:dyDescent="0.2">
      <c r="A17" s="1421" t="s">
        <v>526</v>
      </c>
      <c r="B17" s="1421"/>
      <c r="C17" s="1421"/>
      <c r="D17" s="1421"/>
      <c r="E17" s="1421"/>
      <c r="F17" s="1421"/>
      <c r="G17" s="1421"/>
      <c r="H17" s="1421"/>
      <c r="I17" s="1421"/>
      <c r="J17" s="1421"/>
      <c r="K17" s="1421"/>
      <c r="L17" s="469"/>
      <c r="M17" s="469"/>
      <c r="N17" s="469"/>
    </row>
    <row r="18" spans="1:14" ht="20.100000000000001" customHeight="1" x14ac:dyDescent="0.2">
      <c r="A18" s="1419" t="s">
        <v>971</v>
      </c>
      <c r="B18" s="1402" t="s">
        <v>206</v>
      </c>
      <c r="C18" s="1403"/>
      <c r="D18" s="1403"/>
      <c r="E18" s="1403"/>
      <c r="F18" s="1403"/>
      <c r="G18" s="1404"/>
      <c r="H18" s="1402" t="s">
        <v>45</v>
      </c>
      <c r="I18" s="1403"/>
      <c r="J18" s="1403"/>
      <c r="K18" s="1403"/>
      <c r="L18" s="1403"/>
      <c r="M18" s="1404"/>
      <c r="N18" s="1432" t="s">
        <v>205</v>
      </c>
    </row>
    <row r="19" spans="1:14" ht="20.100000000000001" customHeight="1" x14ac:dyDescent="0.2">
      <c r="A19" s="1412"/>
      <c r="B19" s="361">
        <v>2011</v>
      </c>
      <c r="C19" s="361">
        <v>2012</v>
      </c>
      <c r="D19" s="361">
        <v>2013</v>
      </c>
      <c r="E19" s="361">
        <v>2014</v>
      </c>
      <c r="F19" s="361">
        <v>2015</v>
      </c>
      <c r="G19" s="361">
        <v>2016</v>
      </c>
      <c r="H19" s="361">
        <v>2011</v>
      </c>
      <c r="I19" s="361">
        <v>2012</v>
      </c>
      <c r="J19" s="361">
        <v>2013</v>
      </c>
      <c r="K19" s="361">
        <v>2014</v>
      </c>
      <c r="L19" s="361">
        <v>2015</v>
      </c>
      <c r="M19" s="361">
        <v>2016</v>
      </c>
      <c r="N19" s="1432"/>
    </row>
    <row r="20" spans="1:14" ht="20.100000000000001" customHeight="1" x14ac:dyDescent="0.2">
      <c r="A20" s="257" t="s">
        <v>970</v>
      </c>
      <c r="B20" s="342">
        <v>65</v>
      </c>
      <c r="C20" s="342">
        <v>96</v>
      </c>
      <c r="D20" s="342">
        <v>71</v>
      </c>
      <c r="E20" s="342">
        <v>127</v>
      </c>
      <c r="F20" s="342">
        <v>97</v>
      </c>
      <c r="G20" s="341">
        <v>54.6</v>
      </c>
      <c r="H20" s="468">
        <v>7</v>
      </c>
      <c r="I20" s="468">
        <v>18</v>
      </c>
      <c r="J20" s="468">
        <v>14</v>
      </c>
      <c r="K20" s="468">
        <v>14</v>
      </c>
      <c r="L20" s="468">
        <v>14</v>
      </c>
      <c r="M20" s="337">
        <v>13</v>
      </c>
      <c r="N20" s="463" t="s">
        <v>969</v>
      </c>
    </row>
    <row r="21" spans="1:14" ht="20.100000000000001" customHeight="1" x14ac:dyDescent="0.2">
      <c r="A21" s="257" t="s">
        <v>968</v>
      </c>
      <c r="B21" s="342">
        <v>20.399999999999999</v>
      </c>
      <c r="C21" s="342">
        <v>29.9</v>
      </c>
      <c r="D21" s="342">
        <v>0</v>
      </c>
      <c r="E21" s="342">
        <v>11.7</v>
      </c>
      <c r="F21" s="342">
        <v>12.4</v>
      </c>
      <c r="G21" s="341">
        <v>39.700000000000003</v>
      </c>
      <c r="H21" s="468">
        <v>4</v>
      </c>
      <c r="I21" s="468">
        <v>18</v>
      </c>
      <c r="J21" s="468">
        <v>5</v>
      </c>
      <c r="K21" s="468">
        <v>8</v>
      </c>
      <c r="L21" s="468">
        <v>11</v>
      </c>
      <c r="M21" s="337">
        <v>18</v>
      </c>
      <c r="N21" s="463" t="s">
        <v>967</v>
      </c>
    </row>
    <row r="22" spans="1:14" ht="20.100000000000001" customHeight="1" x14ac:dyDescent="0.2">
      <c r="A22" s="257" t="s">
        <v>966</v>
      </c>
      <c r="B22" s="342">
        <v>342</v>
      </c>
      <c r="C22" s="342">
        <v>399</v>
      </c>
      <c r="D22" s="342">
        <v>376</v>
      </c>
      <c r="E22" s="342">
        <v>360</v>
      </c>
      <c r="F22" s="342">
        <v>360</v>
      </c>
      <c r="G22" s="341">
        <v>394.8</v>
      </c>
      <c r="H22" s="468">
        <v>14</v>
      </c>
      <c r="I22" s="468">
        <v>14</v>
      </c>
      <c r="J22" s="468">
        <v>11</v>
      </c>
      <c r="K22" s="468">
        <v>11</v>
      </c>
      <c r="L22" s="468">
        <v>11</v>
      </c>
      <c r="M22" s="337">
        <v>11</v>
      </c>
      <c r="N22" s="463" t="s">
        <v>965</v>
      </c>
    </row>
    <row r="23" spans="1:14" ht="20.100000000000001" customHeight="1" x14ac:dyDescent="0.2">
      <c r="A23" s="336" t="s">
        <v>23</v>
      </c>
      <c r="B23" s="338">
        <f t="shared" ref="B23:M23" si="2">SUM(B20:B22)</f>
        <v>427.4</v>
      </c>
      <c r="C23" s="338">
        <f t="shared" si="2"/>
        <v>524.9</v>
      </c>
      <c r="D23" s="338">
        <f t="shared" si="2"/>
        <v>447</v>
      </c>
      <c r="E23" s="338">
        <f t="shared" si="2"/>
        <v>498.7</v>
      </c>
      <c r="F23" s="338">
        <f t="shared" si="2"/>
        <v>469.4</v>
      </c>
      <c r="G23" s="338">
        <f t="shared" si="2"/>
        <v>489.1</v>
      </c>
      <c r="H23" s="337">
        <f t="shared" si="2"/>
        <v>25</v>
      </c>
      <c r="I23" s="337">
        <f t="shared" si="2"/>
        <v>50</v>
      </c>
      <c r="J23" s="337">
        <f t="shared" si="2"/>
        <v>30</v>
      </c>
      <c r="K23" s="337">
        <f t="shared" si="2"/>
        <v>33</v>
      </c>
      <c r="L23" s="337">
        <f t="shared" si="2"/>
        <v>36</v>
      </c>
      <c r="M23" s="337">
        <f t="shared" si="2"/>
        <v>42</v>
      </c>
      <c r="N23" s="336"/>
    </row>
  </sheetData>
  <sheetProtection selectLockedCells="1"/>
  <mergeCells count="19">
    <mergeCell ref="A18:A19"/>
    <mergeCell ref="A10:A11"/>
    <mergeCell ref="N10:N11"/>
    <mergeCell ref="B10:G10"/>
    <mergeCell ref="H10:M10"/>
    <mergeCell ref="B18:G18"/>
    <mergeCell ref="H18:M18"/>
    <mergeCell ref="N18:N19"/>
    <mergeCell ref="A8:K8"/>
    <mergeCell ref="A9:K9"/>
    <mergeCell ref="A16:K16"/>
    <mergeCell ref="A17:K17"/>
    <mergeCell ref="L1:N1"/>
    <mergeCell ref="A1:K1"/>
    <mergeCell ref="A2:K2"/>
    <mergeCell ref="N3:N4"/>
    <mergeCell ref="A3:A4"/>
    <mergeCell ref="B3:G3"/>
    <mergeCell ref="H3:M3"/>
  </mergeCells>
  <printOptions horizontalCentered="1" verticalCentered="1"/>
  <pageMargins left="0.39370078740157483" right="0.39370078740157483" top="0.51181102362204722" bottom="0.51181102362204722" header="0.51181102362204722" footer="0.51181102362204722"/>
  <pageSetup paperSize="9" orientation="landscape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2"/>
  <sheetViews>
    <sheetView showGridLines="0" zoomScaleNormal="100" zoomScaleSheetLayoutView="100" workbookViewId="0">
      <pane ySplit="4" topLeftCell="A5" activePane="bottomLeft" state="frozen"/>
      <selection activeCell="A39" sqref="A39"/>
      <selection pane="bottomLeft" activeCell="M7" sqref="M7"/>
    </sheetView>
  </sheetViews>
  <sheetFormatPr defaultRowHeight="20.100000000000001" customHeight="1" x14ac:dyDescent="0.2"/>
  <cols>
    <col min="1" max="1" width="22.28515625" style="444" customWidth="1"/>
    <col min="2" max="3" width="7.28515625" style="444" customWidth="1"/>
    <col min="4" max="4" width="10.28515625" style="444" customWidth="1"/>
    <col min="5" max="7" width="7.28515625" style="444" customWidth="1"/>
    <col min="8" max="13" width="6.85546875" style="444" customWidth="1"/>
    <col min="14" max="14" width="20.7109375" style="444" customWidth="1"/>
    <col min="15" max="15" width="5" style="444" customWidth="1"/>
    <col min="16" max="16384" width="9.140625" style="444"/>
  </cols>
  <sheetData>
    <row r="1" spans="1:16" ht="20.100000000000001" customHeight="1" x14ac:dyDescent="0.2">
      <c r="A1" s="1433" t="s">
        <v>941</v>
      </c>
      <c r="B1" s="1434"/>
      <c r="C1" s="1434"/>
      <c r="D1" s="1434"/>
      <c r="E1" s="1434"/>
      <c r="F1" s="1434"/>
      <c r="G1" s="1434"/>
      <c r="H1" s="1434"/>
      <c r="I1" s="1434"/>
      <c r="J1" s="1434"/>
      <c r="K1" s="446"/>
      <c r="N1" s="235" t="s">
        <v>964</v>
      </c>
    </row>
    <row r="2" spans="1:16" ht="20.100000000000001" customHeight="1" x14ac:dyDescent="0.2">
      <c r="A2" s="1435" t="s">
        <v>852</v>
      </c>
      <c r="B2" s="1435"/>
      <c r="C2" s="1435"/>
      <c r="D2" s="1435"/>
      <c r="E2" s="1435"/>
      <c r="F2" s="1435"/>
      <c r="G2" s="1435"/>
      <c r="H2" s="1435"/>
      <c r="I2" s="1435"/>
      <c r="J2" s="1435"/>
      <c r="K2" s="223"/>
    </row>
    <row r="3" spans="1:16" s="360" customFormat="1" ht="20.100000000000001" customHeight="1" x14ac:dyDescent="0.2">
      <c r="A3" s="1411" t="s">
        <v>904</v>
      </c>
      <c r="B3" s="1437" t="s">
        <v>206</v>
      </c>
      <c r="C3" s="1438"/>
      <c r="D3" s="1438"/>
      <c r="E3" s="1438"/>
      <c r="F3" s="1438"/>
      <c r="G3" s="1439"/>
      <c r="H3" s="1402" t="s">
        <v>45</v>
      </c>
      <c r="I3" s="1403"/>
      <c r="J3" s="1403"/>
      <c r="K3" s="1403"/>
      <c r="L3" s="1403"/>
      <c r="M3" s="1404"/>
      <c r="N3" s="1436" t="s">
        <v>205</v>
      </c>
    </row>
    <row r="4" spans="1:16" s="360" customFormat="1" ht="20.100000000000001" customHeight="1" x14ac:dyDescent="0.2">
      <c r="A4" s="1412"/>
      <c r="B4" s="361">
        <v>2011</v>
      </c>
      <c r="C4" s="361">
        <v>2012</v>
      </c>
      <c r="D4" s="361">
        <v>2013</v>
      </c>
      <c r="E4" s="361">
        <v>2014</v>
      </c>
      <c r="F4" s="361">
        <v>2015</v>
      </c>
      <c r="G4" s="361">
        <v>2016</v>
      </c>
      <c r="H4" s="361">
        <v>2011</v>
      </c>
      <c r="I4" s="361">
        <v>2012</v>
      </c>
      <c r="J4" s="361">
        <v>2013</v>
      </c>
      <c r="K4" s="361">
        <v>2014</v>
      </c>
      <c r="L4" s="361">
        <v>2015</v>
      </c>
      <c r="M4" s="361">
        <v>2016</v>
      </c>
      <c r="N4" s="1399"/>
    </row>
    <row r="5" spans="1:16" s="255" customFormat="1" ht="25.5" x14ac:dyDescent="0.2">
      <c r="A5" s="257" t="s">
        <v>370</v>
      </c>
      <c r="B5" s="342">
        <v>544.79999999999995</v>
      </c>
      <c r="C5" s="342">
        <v>408</v>
      </c>
      <c r="D5" s="467" t="s">
        <v>963</v>
      </c>
      <c r="E5" s="342">
        <v>0</v>
      </c>
      <c r="F5" s="342">
        <v>0</v>
      </c>
      <c r="G5" s="341">
        <v>0</v>
      </c>
      <c r="H5" s="340">
        <v>25</v>
      </c>
      <c r="I5" s="340">
        <v>25</v>
      </c>
      <c r="J5" s="340">
        <v>0</v>
      </c>
      <c r="K5" s="340">
        <v>0</v>
      </c>
      <c r="L5" s="340">
        <v>0</v>
      </c>
      <c r="M5" s="339">
        <v>0</v>
      </c>
      <c r="N5" s="257" t="s">
        <v>962</v>
      </c>
    </row>
    <row r="6" spans="1:16" s="255" customFormat="1" ht="20.100000000000001" customHeight="1" x14ac:dyDescent="0.2">
      <c r="A6" s="257" t="s">
        <v>961</v>
      </c>
      <c r="B6" s="342">
        <v>21.2</v>
      </c>
      <c r="C6" s="342">
        <v>12.2</v>
      </c>
      <c r="D6" s="342">
        <v>4.2</v>
      </c>
      <c r="E6" s="342">
        <v>2.8</v>
      </c>
      <c r="F6" s="342">
        <v>12</v>
      </c>
      <c r="G6" s="341">
        <v>14</v>
      </c>
      <c r="H6" s="340">
        <v>10</v>
      </c>
      <c r="I6" s="340">
        <v>10</v>
      </c>
      <c r="J6" s="340">
        <v>10</v>
      </c>
      <c r="K6" s="340">
        <v>10</v>
      </c>
      <c r="L6" s="340">
        <v>10</v>
      </c>
      <c r="M6" s="339">
        <v>10</v>
      </c>
      <c r="N6" s="257" t="s">
        <v>960</v>
      </c>
    </row>
    <row r="7" spans="1:16" s="255" customFormat="1" ht="20.100000000000001" customHeight="1" x14ac:dyDescent="0.2">
      <c r="A7" s="257" t="s">
        <v>959</v>
      </c>
      <c r="B7" s="342">
        <v>11.2</v>
      </c>
      <c r="C7" s="342">
        <v>12.7</v>
      </c>
      <c r="D7" s="342">
        <v>15</v>
      </c>
      <c r="E7" s="342">
        <v>22.2</v>
      </c>
      <c r="F7" s="342">
        <v>17.7</v>
      </c>
      <c r="G7" s="341">
        <v>22</v>
      </c>
      <c r="H7" s="340">
        <v>6</v>
      </c>
      <c r="I7" s="340">
        <v>6</v>
      </c>
      <c r="J7" s="340">
        <v>4</v>
      </c>
      <c r="K7" s="340">
        <v>6</v>
      </c>
      <c r="L7" s="340">
        <v>6</v>
      </c>
      <c r="M7" s="339">
        <v>6</v>
      </c>
      <c r="N7" s="257" t="s">
        <v>958</v>
      </c>
    </row>
    <row r="8" spans="1:16" s="436" customFormat="1" ht="20.100000000000001" customHeight="1" x14ac:dyDescent="0.2">
      <c r="A8" s="336" t="s">
        <v>165</v>
      </c>
      <c r="B8" s="359">
        <f t="shared" ref="B8:M8" si="0">SUM(B5:B7)</f>
        <v>577.20000000000005</v>
      </c>
      <c r="C8" s="359">
        <f t="shared" si="0"/>
        <v>432.9</v>
      </c>
      <c r="D8" s="359">
        <f t="shared" si="0"/>
        <v>19.2</v>
      </c>
      <c r="E8" s="359">
        <f t="shared" si="0"/>
        <v>25</v>
      </c>
      <c r="F8" s="359">
        <f t="shared" si="0"/>
        <v>29.7</v>
      </c>
      <c r="G8" s="359">
        <f t="shared" si="0"/>
        <v>36</v>
      </c>
      <c r="H8" s="358">
        <f t="shared" si="0"/>
        <v>41</v>
      </c>
      <c r="I8" s="358">
        <f t="shared" si="0"/>
        <v>41</v>
      </c>
      <c r="J8" s="358">
        <f t="shared" si="0"/>
        <v>14</v>
      </c>
      <c r="K8" s="358">
        <f t="shared" si="0"/>
        <v>16</v>
      </c>
      <c r="L8" s="358">
        <f t="shared" si="0"/>
        <v>16</v>
      </c>
      <c r="M8" s="358">
        <f t="shared" si="0"/>
        <v>16</v>
      </c>
      <c r="N8" s="336"/>
    </row>
    <row r="9" spans="1:16" ht="20.100000000000001" customHeight="1" x14ac:dyDescent="0.2">
      <c r="B9" s="335"/>
      <c r="C9" s="335"/>
      <c r="D9" s="466"/>
      <c r="E9" s="466"/>
      <c r="F9" s="466"/>
      <c r="G9" s="466"/>
      <c r="H9" s="335"/>
      <c r="I9" s="335"/>
      <c r="J9" s="335"/>
      <c r="K9" s="335"/>
      <c r="L9" s="335"/>
      <c r="M9" s="335"/>
    </row>
    <row r="10" spans="1:16" s="236" customFormat="1" ht="20.100000000000001" customHeight="1" x14ac:dyDescent="0.2">
      <c r="A10" s="1443" t="s">
        <v>941</v>
      </c>
      <c r="B10" s="1443"/>
      <c r="C10" s="1443"/>
      <c r="D10" s="1443"/>
      <c r="E10" s="1443"/>
      <c r="F10" s="1443"/>
      <c r="G10" s="1443"/>
      <c r="H10" s="1443"/>
      <c r="I10" s="1443"/>
      <c r="L10" s="1444" t="s">
        <v>957</v>
      </c>
      <c r="M10" s="1444"/>
      <c r="N10" s="1444"/>
      <c r="P10" s="240"/>
    </row>
    <row r="11" spans="1:16" s="236" customFormat="1" ht="20.100000000000001" customHeight="1" x14ac:dyDescent="0.2">
      <c r="A11" s="1445" t="s">
        <v>956</v>
      </c>
      <c r="B11" s="1445"/>
      <c r="C11" s="1445"/>
      <c r="D11" s="1445"/>
      <c r="E11" s="1445"/>
      <c r="F11" s="1445"/>
      <c r="G11" s="1445"/>
      <c r="H11" s="1445"/>
      <c r="I11" s="1445"/>
      <c r="P11" s="240"/>
    </row>
    <row r="12" spans="1:16" s="360" customFormat="1" ht="20.100000000000001" customHeight="1" x14ac:dyDescent="0.2">
      <c r="A12" s="1446" t="s">
        <v>955</v>
      </c>
      <c r="B12" s="1437" t="s">
        <v>206</v>
      </c>
      <c r="C12" s="1438"/>
      <c r="D12" s="1438"/>
      <c r="E12" s="1438"/>
      <c r="F12" s="1438"/>
      <c r="G12" s="1439"/>
      <c r="H12" s="1402" t="s">
        <v>45</v>
      </c>
      <c r="I12" s="1403"/>
      <c r="J12" s="1403"/>
      <c r="K12" s="1403"/>
      <c r="L12" s="1403"/>
      <c r="M12" s="1404"/>
      <c r="N12" s="1447" t="s">
        <v>205</v>
      </c>
    </row>
    <row r="13" spans="1:16" s="360" customFormat="1" ht="20.100000000000001" customHeight="1" x14ac:dyDescent="0.2">
      <c r="A13" s="1446"/>
      <c r="B13" s="361">
        <v>2011</v>
      </c>
      <c r="C13" s="361">
        <v>2012</v>
      </c>
      <c r="D13" s="361">
        <v>2013</v>
      </c>
      <c r="E13" s="361">
        <v>2014</v>
      </c>
      <c r="F13" s="361">
        <v>2015</v>
      </c>
      <c r="G13" s="361">
        <v>2016</v>
      </c>
      <c r="H13" s="361">
        <v>2011</v>
      </c>
      <c r="I13" s="361">
        <v>2012</v>
      </c>
      <c r="J13" s="361">
        <v>2013</v>
      </c>
      <c r="K13" s="361">
        <v>2014</v>
      </c>
      <c r="L13" s="361">
        <v>2015</v>
      </c>
      <c r="M13" s="361">
        <v>2016</v>
      </c>
      <c r="N13" s="1447"/>
    </row>
    <row r="14" spans="1:16" s="255" customFormat="1" ht="20.100000000000001" customHeight="1" x14ac:dyDescent="0.2">
      <c r="A14" s="257" t="s">
        <v>486</v>
      </c>
      <c r="B14" s="342">
        <v>58</v>
      </c>
      <c r="C14" s="342">
        <v>48.24</v>
      </c>
      <c r="D14" s="342">
        <v>77.7</v>
      </c>
      <c r="E14" s="342">
        <v>88</v>
      </c>
      <c r="F14" s="342">
        <v>72</v>
      </c>
      <c r="G14" s="465">
        <v>61</v>
      </c>
      <c r="H14" s="1440" t="s">
        <v>948</v>
      </c>
      <c r="I14" s="1441"/>
      <c r="J14" s="1441"/>
      <c r="K14" s="1441"/>
      <c r="L14" s="1442"/>
      <c r="M14" s="464"/>
      <c r="N14" s="463" t="s">
        <v>954</v>
      </c>
    </row>
    <row r="15" spans="1:16" s="255" customFormat="1" ht="20.100000000000001" customHeight="1" x14ac:dyDescent="0.2">
      <c r="A15" s="257" t="s">
        <v>484</v>
      </c>
      <c r="B15" s="342">
        <v>0</v>
      </c>
      <c r="C15" s="342">
        <v>0</v>
      </c>
      <c r="D15" s="342">
        <v>0</v>
      </c>
      <c r="E15" s="342">
        <v>0</v>
      </c>
      <c r="F15" s="342">
        <v>0</v>
      </c>
      <c r="G15" s="342">
        <v>0</v>
      </c>
      <c r="H15" s="263">
        <v>0</v>
      </c>
      <c r="I15" s="263">
        <v>0</v>
      </c>
      <c r="J15" s="263">
        <v>0</v>
      </c>
      <c r="K15" s="263">
        <v>0</v>
      </c>
      <c r="L15" s="263">
        <v>0</v>
      </c>
      <c r="M15" s="263">
        <v>0</v>
      </c>
      <c r="N15" s="463"/>
    </row>
    <row r="16" spans="1:16" s="255" customFormat="1" ht="20.100000000000001" customHeight="1" x14ac:dyDescent="0.2">
      <c r="A16" s="257" t="s">
        <v>953</v>
      </c>
      <c r="B16" s="342">
        <v>146.5</v>
      </c>
      <c r="C16" s="342">
        <v>150.9</v>
      </c>
      <c r="D16" s="342">
        <v>167.5</v>
      </c>
      <c r="E16" s="342">
        <v>156.6</v>
      </c>
      <c r="F16" s="342">
        <v>136.30000000000001</v>
      </c>
      <c r="G16" s="342">
        <v>176.3</v>
      </c>
      <c r="H16" s="263">
        <v>14</v>
      </c>
      <c r="I16" s="263">
        <v>14</v>
      </c>
      <c r="J16" s="263">
        <v>14</v>
      </c>
      <c r="K16" s="263">
        <v>14</v>
      </c>
      <c r="L16" s="263">
        <v>14</v>
      </c>
      <c r="M16" s="263">
        <v>13</v>
      </c>
      <c r="N16" s="463" t="s">
        <v>952</v>
      </c>
    </row>
    <row r="17" spans="1:14" s="255" customFormat="1" ht="20.100000000000001" customHeight="1" x14ac:dyDescent="0.2">
      <c r="A17" s="257" t="s">
        <v>951</v>
      </c>
      <c r="B17" s="342">
        <v>27.8</v>
      </c>
      <c r="C17" s="342">
        <v>5.8</v>
      </c>
      <c r="D17" s="342">
        <v>0.1</v>
      </c>
      <c r="E17" s="342">
        <v>147.80000000000001</v>
      </c>
      <c r="F17" s="342">
        <v>99</v>
      </c>
      <c r="G17" s="342">
        <v>100</v>
      </c>
      <c r="H17" s="263">
        <v>2</v>
      </c>
      <c r="I17" s="263">
        <v>3</v>
      </c>
      <c r="J17" s="263">
        <v>3</v>
      </c>
      <c r="K17" s="263">
        <v>4</v>
      </c>
      <c r="L17" s="263">
        <v>4</v>
      </c>
      <c r="M17" s="263">
        <v>4</v>
      </c>
      <c r="N17" s="463" t="s">
        <v>950</v>
      </c>
    </row>
    <row r="18" spans="1:14" s="255" customFormat="1" ht="20.100000000000001" customHeight="1" x14ac:dyDescent="0.2">
      <c r="A18" s="257" t="s">
        <v>949</v>
      </c>
      <c r="B18" s="342">
        <v>0</v>
      </c>
      <c r="C18" s="342">
        <v>0</v>
      </c>
      <c r="D18" s="342">
        <v>0</v>
      </c>
      <c r="E18" s="342">
        <v>0</v>
      </c>
      <c r="F18" s="342">
        <v>0</v>
      </c>
      <c r="G18" s="342">
        <v>0</v>
      </c>
      <c r="H18" s="263">
        <v>0</v>
      </c>
      <c r="I18" s="263">
        <v>0</v>
      </c>
      <c r="J18" s="263">
        <v>0</v>
      </c>
      <c r="K18" s="263">
        <v>0</v>
      </c>
      <c r="L18" s="263">
        <v>0</v>
      </c>
      <c r="M18" s="262">
        <v>0</v>
      </c>
      <c r="N18" s="463" t="s">
        <v>623</v>
      </c>
    </row>
    <row r="19" spans="1:14" s="255" customFormat="1" ht="20.100000000000001" customHeight="1" x14ac:dyDescent="0.2">
      <c r="A19" s="257" t="s">
        <v>469</v>
      </c>
      <c r="B19" s="342">
        <v>63</v>
      </c>
      <c r="C19" s="342">
        <v>44.12</v>
      </c>
      <c r="D19" s="342">
        <v>62</v>
      </c>
      <c r="E19" s="342">
        <v>44</v>
      </c>
      <c r="F19" s="342">
        <v>69</v>
      </c>
      <c r="G19" s="465">
        <v>65</v>
      </c>
      <c r="H19" s="1440" t="s">
        <v>948</v>
      </c>
      <c r="I19" s="1441"/>
      <c r="J19" s="1441"/>
      <c r="K19" s="1441"/>
      <c r="L19" s="1442"/>
      <c r="M19" s="464"/>
      <c r="N19" s="463"/>
    </row>
    <row r="20" spans="1:14" s="255" customFormat="1" ht="20.100000000000001" customHeight="1" x14ac:dyDescent="0.2">
      <c r="A20" s="257" t="s">
        <v>947</v>
      </c>
      <c r="B20" s="342">
        <v>699.1</v>
      </c>
      <c r="C20" s="342">
        <v>663</v>
      </c>
      <c r="D20" s="342">
        <v>658.1</v>
      </c>
      <c r="E20" s="342">
        <v>674.4</v>
      </c>
      <c r="F20" s="342">
        <v>681.2</v>
      </c>
      <c r="G20" s="342">
        <v>823.2</v>
      </c>
      <c r="H20" s="263">
        <v>12</v>
      </c>
      <c r="I20" s="263">
        <v>10</v>
      </c>
      <c r="J20" s="263">
        <v>10</v>
      </c>
      <c r="K20" s="263">
        <v>10</v>
      </c>
      <c r="L20" s="263">
        <v>11</v>
      </c>
      <c r="M20" s="263">
        <v>11</v>
      </c>
      <c r="N20" s="463" t="s">
        <v>946</v>
      </c>
    </row>
    <row r="21" spans="1:14" s="255" customFormat="1" ht="20.100000000000001" customHeight="1" x14ac:dyDescent="0.2">
      <c r="A21" s="257" t="s">
        <v>945</v>
      </c>
      <c r="B21" s="342">
        <v>0</v>
      </c>
      <c r="C21" s="342">
        <v>0</v>
      </c>
      <c r="D21" s="342">
        <v>0</v>
      </c>
      <c r="E21" s="342">
        <v>0</v>
      </c>
      <c r="F21" s="342">
        <v>0</v>
      </c>
      <c r="G21" s="342">
        <v>0</v>
      </c>
      <c r="H21" s="263">
        <v>0</v>
      </c>
      <c r="I21" s="263">
        <v>0</v>
      </c>
      <c r="J21" s="263">
        <v>0</v>
      </c>
      <c r="K21" s="263">
        <v>0</v>
      </c>
      <c r="L21" s="263">
        <v>0</v>
      </c>
      <c r="M21" s="263">
        <v>0</v>
      </c>
      <c r="N21" s="463" t="s">
        <v>944</v>
      </c>
    </row>
    <row r="22" spans="1:14" s="436" customFormat="1" ht="20.100000000000001" customHeight="1" x14ac:dyDescent="0.2">
      <c r="A22" s="336" t="s">
        <v>165</v>
      </c>
      <c r="B22" s="338">
        <f t="shared" ref="B22:M22" si="1">SUM(B14:B21)</f>
        <v>994.40000000000009</v>
      </c>
      <c r="C22" s="338">
        <f t="shared" si="1"/>
        <v>912.06000000000006</v>
      </c>
      <c r="D22" s="338">
        <f t="shared" si="1"/>
        <v>965.4</v>
      </c>
      <c r="E22" s="338">
        <f t="shared" si="1"/>
        <v>1110.8</v>
      </c>
      <c r="F22" s="338">
        <f t="shared" si="1"/>
        <v>1057.5</v>
      </c>
      <c r="G22" s="338">
        <f t="shared" si="1"/>
        <v>1225.5</v>
      </c>
      <c r="H22" s="337">
        <f t="shared" si="1"/>
        <v>28</v>
      </c>
      <c r="I22" s="337">
        <f t="shared" si="1"/>
        <v>27</v>
      </c>
      <c r="J22" s="337">
        <f t="shared" si="1"/>
        <v>27</v>
      </c>
      <c r="K22" s="337">
        <f t="shared" si="1"/>
        <v>28</v>
      </c>
      <c r="L22" s="337">
        <f t="shared" si="1"/>
        <v>29</v>
      </c>
      <c r="M22" s="337">
        <f t="shared" si="1"/>
        <v>28</v>
      </c>
      <c r="N22" s="336"/>
    </row>
  </sheetData>
  <sheetProtection selectLockedCells="1"/>
  <mergeCells count="15">
    <mergeCell ref="H14:L14"/>
    <mergeCell ref="H19:L19"/>
    <mergeCell ref="A10:I10"/>
    <mergeCell ref="L10:N10"/>
    <mergeCell ref="A11:I11"/>
    <mergeCell ref="A12:A13"/>
    <mergeCell ref="N12:N13"/>
    <mergeCell ref="B12:G12"/>
    <mergeCell ref="H12:M12"/>
    <mergeCell ref="A1:J1"/>
    <mergeCell ref="A2:J2"/>
    <mergeCell ref="A3:A4"/>
    <mergeCell ref="N3:N4"/>
    <mergeCell ref="B3:G3"/>
    <mergeCell ref="H3:M3"/>
  </mergeCells>
  <printOptions horizontalCentered="1" verticalCentered="1"/>
  <pageMargins left="0.78740157480314965" right="0.78740157480314965" top="0.52" bottom="0.52" header="0.51181102362204722" footer="0.51181102362204722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250"/>
  <sheetViews>
    <sheetView showGridLines="0" zoomScaleNormal="100" workbookViewId="0">
      <pane ySplit="7" topLeftCell="A14" activePane="bottomLeft" state="frozen"/>
      <selection activeCell="A5" sqref="A5:E5"/>
      <selection pane="bottomLeft" activeCell="E32" sqref="E32"/>
    </sheetView>
  </sheetViews>
  <sheetFormatPr defaultRowHeight="12.75" x14ac:dyDescent="0.2"/>
  <cols>
    <col min="1" max="1" width="7.42578125" style="1003" customWidth="1"/>
    <col min="2" max="2" width="6.7109375" style="1003" customWidth="1"/>
    <col min="3" max="3" width="50.5703125" style="1002" customWidth="1"/>
    <col min="4" max="4" width="29.28515625" style="1002" bestFit="1" customWidth="1"/>
    <col min="5" max="5" width="19.85546875" style="1002" bestFit="1" customWidth="1"/>
    <col min="6" max="16384" width="9.140625" style="1002"/>
  </cols>
  <sheetData>
    <row r="1" spans="1:10" x14ac:dyDescent="0.2">
      <c r="A1" s="1070" t="s">
        <v>2461</v>
      </c>
      <c r="B1" s="1070"/>
      <c r="C1" s="1070"/>
      <c r="D1" s="1070"/>
      <c r="E1" s="1070"/>
    </row>
    <row r="2" spans="1:10" x14ac:dyDescent="0.2">
      <c r="A2" s="1071" t="s">
        <v>2212</v>
      </c>
      <c r="B2" s="1071"/>
      <c r="C2" s="1071"/>
      <c r="D2" s="1071"/>
      <c r="E2" s="1071"/>
    </row>
    <row r="3" spans="1:10" ht="36" customHeight="1" x14ac:dyDescent="0.2">
      <c r="A3" s="1072" t="s">
        <v>2211</v>
      </c>
      <c r="B3" s="1069"/>
      <c r="C3" s="1069"/>
      <c r="D3" s="1069"/>
      <c r="E3" s="1069"/>
    </row>
    <row r="4" spans="1:10" x14ac:dyDescent="0.2">
      <c r="A4" s="1071" t="s">
        <v>2460</v>
      </c>
      <c r="B4" s="1071"/>
      <c r="C4" s="1071"/>
      <c r="D4" s="1071"/>
      <c r="E4" s="1071"/>
    </row>
    <row r="5" spans="1:10" x14ac:dyDescent="0.2">
      <c r="A5" s="1069" t="s">
        <v>2209</v>
      </c>
      <c r="B5" s="1069"/>
      <c r="C5" s="1069"/>
      <c r="D5" s="1069"/>
      <c r="E5" s="1069"/>
    </row>
    <row r="6" spans="1:10" x14ac:dyDescent="0.2">
      <c r="A6" s="1069"/>
      <c r="B6" s="1069"/>
      <c r="C6" s="1069"/>
      <c r="D6" s="1069"/>
      <c r="E6" s="1069"/>
    </row>
    <row r="7" spans="1:10" s="1020" customFormat="1" ht="25.5" x14ac:dyDescent="0.2">
      <c r="A7" s="1021" t="s">
        <v>1436</v>
      </c>
      <c r="B7" s="1021" t="s">
        <v>1730</v>
      </c>
      <c r="C7" s="1021" t="s">
        <v>2208</v>
      </c>
      <c r="D7" s="1021" t="s">
        <v>2207</v>
      </c>
      <c r="E7" s="1021" t="s">
        <v>2459</v>
      </c>
    </row>
    <row r="8" spans="1:10" x14ac:dyDescent="0.2">
      <c r="A8" s="1004"/>
      <c r="B8" s="1006"/>
      <c r="C8" s="1006"/>
      <c r="D8" s="1006"/>
      <c r="E8" s="1004"/>
      <c r="F8" s="1007"/>
      <c r="G8" s="1007"/>
      <c r="H8" s="1007"/>
      <c r="I8" s="1007"/>
      <c r="J8" s="1007"/>
    </row>
    <row r="9" spans="1:10" x14ac:dyDescent="0.2">
      <c r="A9" s="1004"/>
      <c r="B9" s="1006"/>
      <c r="C9" s="1013" t="s">
        <v>1143</v>
      </c>
      <c r="D9" s="1004"/>
      <c r="E9" s="1004"/>
      <c r="F9" s="1007"/>
      <c r="G9" s="1007"/>
      <c r="H9" s="1007"/>
      <c r="I9" s="1007"/>
      <c r="J9" s="1007"/>
    </row>
    <row r="10" spans="1:10" x14ac:dyDescent="0.2">
      <c r="A10" s="1006"/>
      <c r="B10" s="1006"/>
      <c r="C10" s="1008"/>
      <c r="D10" s="1004"/>
      <c r="E10" s="1004"/>
      <c r="F10" s="1007"/>
      <c r="G10" s="1007"/>
      <c r="H10" s="1007"/>
      <c r="I10" s="1007"/>
      <c r="J10" s="1007"/>
    </row>
    <row r="11" spans="1:10" x14ac:dyDescent="0.2">
      <c r="A11" s="1006"/>
      <c r="B11" s="1006"/>
      <c r="C11" s="1004"/>
      <c r="D11" s="1004"/>
      <c r="E11" s="1004"/>
      <c r="F11" s="1007"/>
      <c r="G11" s="1007"/>
      <c r="H11" s="1007"/>
      <c r="I11" s="1007"/>
      <c r="J11" s="1007"/>
    </row>
    <row r="12" spans="1:10" x14ac:dyDescent="0.2">
      <c r="A12" s="1006"/>
      <c r="B12" s="1006"/>
      <c r="C12" s="1013" t="s">
        <v>12</v>
      </c>
      <c r="D12" s="1004"/>
      <c r="E12" s="1004"/>
      <c r="F12" s="1007"/>
      <c r="G12" s="1007"/>
      <c r="H12" s="1007"/>
      <c r="I12" s="1007"/>
      <c r="J12" s="1007"/>
    </row>
    <row r="13" spans="1:10" x14ac:dyDescent="0.2">
      <c r="A13" s="1006"/>
      <c r="B13" s="1006"/>
      <c r="C13" s="1004"/>
      <c r="D13" s="1004"/>
      <c r="E13" s="1004"/>
      <c r="F13" s="1007"/>
      <c r="G13" s="1007"/>
      <c r="H13" s="1007"/>
      <c r="I13" s="1007"/>
      <c r="J13" s="1007"/>
    </row>
    <row r="14" spans="1:10" x14ac:dyDescent="0.2">
      <c r="A14" s="1006"/>
      <c r="B14" s="1006"/>
      <c r="C14" s="1004"/>
      <c r="D14" s="1004"/>
      <c r="E14" s="1004"/>
      <c r="F14" s="1007"/>
      <c r="G14" s="1007"/>
      <c r="H14" s="1007"/>
      <c r="I14" s="1007"/>
      <c r="J14" s="1007"/>
    </row>
    <row r="15" spans="1:10" x14ac:dyDescent="0.2">
      <c r="A15" s="1006"/>
      <c r="B15" s="1006"/>
      <c r="C15" s="1013" t="s">
        <v>13</v>
      </c>
      <c r="D15" s="1004"/>
      <c r="E15" s="1004"/>
      <c r="F15" s="1007"/>
      <c r="G15" s="1007"/>
      <c r="H15" s="1007"/>
      <c r="I15" s="1007"/>
      <c r="J15" s="1007"/>
    </row>
    <row r="16" spans="1:10" x14ac:dyDescent="0.2">
      <c r="A16" s="1006"/>
      <c r="B16" s="1006"/>
      <c r="C16" s="1004"/>
      <c r="D16" s="1004"/>
      <c r="E16" s="1004"/>
      <c r="F16" s="1007"/>
      <c r="G16" s="1007"/>
      <c r="H16" s="1007"/>
      <c r="I16" s="1007"/>
      <c r="J16" s="1007"/>
    </row>
    <row r="17" spans="1:10" x14ac:dyDescent="0.2">
      <c r="A17" s="1006">
        <v>1</v>
      </c>
      <c r="B17" s="1006">
        <v>1</v>
      </c>
      <c r="C17" s="1008" t="s">
        <v>2281</v>
      </c>
      <c r="D17" s="1004" t="s">
        <v>1758</v>
      </c>
      <c r="E17" s="1004" t="s">
        <v>2458</v>
      </c>
      <c r="F17" s="1007"/>
      <c r="G17" s="1007"/>
      <c r="H17" s="1007"/>
      <c r="I17" s="1007"/>
      <c r="J17" s="1007"/>
    </row>
    <row r="18" spans="1:10" x14ac:dyDescent="0.2">
      <c r="A18" s="1006">
        <f>A17+1</f>
        <v>2</v>
      </c>
      <c r="B18" s="1006">
        <f>B17+1</f>
        <v>2</v>
      </c>
      <c r="C18" s="1008" t="s">
        <v>2457</v>
      </c>
      <c r="D18" s="1004" t="s">
        <v>1758</v>
      </c>
      <c r="E18" s="1004"/>
      <c r="F18" s="1007"/>
      <c r="G18" s="1007"/>
      <c r="H18" s="1007"/>
      <c r="I18" s="1007"/>
      <c r="J18" s="1007"/>
    </row>
    <row r="19" spans="1:10" x14ac:dyDescent="0.2">
      <c r="A19" s="1006">
        <f>A18+1</f>
        <v>3</v>
      </c>
      <c r="B19" s="1006">
        <f>B18+1</f>
        <v>3</v>
      </c>
      <c r="C19" s="1008" t="s">
        <v>2456</v>
      </c>
      <c r="D19" s="1004" t="s">
        <v>2455</v>
      </c>
      <c r="E19" s="1004"/>
      <c r="F19" s="1007"/>
      <c r="G19" s="1007"/>
      <c r="H19" s="1007"/>
      <c r="I19" s="1007"/>
      <c r="J19" s="1007"/>
    </row>
    <row r="20" spans="1:10" x14ac:dyDescent="0.2">
      <c r="A20" s="1006"/>
      <c r="B20" s="1006">
        <f>B19+1</f>
        <v>4</v>
      </c>
      <c r="C20" s="1008"/>
      <c r="D20" s="1004" t="s">
        <v>2454</v>
      </c>
      <c r="E20" s="1004"/>
      <c r="F20" s="1007"/>
      <c r="G20" s="1007"/>
      <c r="H20" s="1007"/>
      <c r="I20" s="1007"/>
      <c r="J20" s="1007"/>
    </row>
    <row r="21" spans="1:10" x14ac:dyDescent="0.2">
      <c r="A21" s="1006">
        <v>4</v>
      </c>
      <c r="B21" s="1006">
        <f>B20+1</f>
        <v>5</v>
      </c>
      <c r="C21" s="1008" t="s">
        <v>2453</v>
      </c>
      <c r="D21" s="1004" t="s">
        <v>2452</v>
      </c>
      <c r="E21" s="1004"/>
      <c r="F21" s="1007"/>
      <c r="G21" s="1007"/>
      <c r="H21" s="1007"/>
      <c r="I21" s="1007"/>
      <c r="J21" s="1007"/>
    </row>
    <row r="22" spans="1:10" x14ac:dyDescent="0.2">
      <c r="A22" s="1006"/>
      <c r="B22" s="1006">
        <f>B21+1</f>
        <v>6</v>
      </c>
      <c r="C22" s="1004"/>
      <c r="D22" s="1004" t="s">
        <v>2451</v>
      </c>
      <c r="E22" s="1004"/>
      <c r="F22" s="1007"/>
      <c r="G22" s="1007"/>
      <c r="H22" s="1007"/>
      <c r="I22" s="1007"/>
      <c r="J22" s="1007"/>
    </row>
    <row r="23" spans="1:10" x14ac:dyDescent="0.2">
      <c r="A23" s="1006"/>
      <c r="B23" s="1006"/>
      <c r="C23" s="1004"/>
      <c r="D23" s="1004"/>
      <c r="E23" s="1004"/>
      <c r="F23" s="1007"/>
      <c r="G23" s="1007"/>
      <c r="H23" s="1007"/>
      <c r="I23" s="1007"/>
      <c r="J23" s="1007"/>
    </row>
    <row r="24" spans="1:10" x14ac:dyDescent="0.2">
      <c r="A24" s="1006"/>
      <c r="B24" s="1006"/>
      <c r="C24" s="1013" t="s">
        <v>2167</v>
      </c>
      <c r="D24" s="1004"/>
      <c r="E24" s="1004"/>
      <c r="F24" s="1007"/>
      <c r="G24" s="1007"/>
      <c r="H24" s="1007"/>
      <c r="I24" s="1007"/>
      <c r="J24" s="1007"/>
    </row>
    <row r="25" spans="1:10" x14ac:dyDescent="0.2">
      <c r="A25" s="1006"/>
      <c r="B25" s="1006"/>
      <c r="C25" s="1004"/>
      <c r="D25" s="1004"/>
      <c r="E25" s="1004"/>
      <c r="F25" s="1007"/>
      <c r="G25" s="1007"/>
      <c r="H25" s="1007"/>
      <c r="I25" s="1007"/>
      <c r="J25" s="1007"/>
    </row>
    <row r="26" spans="1:10" x14ac:dyDescent="0.2">
      <c r="A26" s="1006"/>
      <c r="B26" s="1006"/>
      <c r="C26" s="1013" t="s">
        <v>10</v>
      </c>
      <c r="D26" s="1004"/>
      <c r="E26" s="1004"/>
      <c r="F26" s="1007"/>
      <c r="G26" s="1007"/>
      <c r="H26" s="1007"/>
      <c r="I26" s="1007"/>
      <c r="J26" s="1007"/>
    </row>
    <row r="27" spans="1:10" x14ac:dyDescent="0.2">
      <c r="A27" s="1006"/>
      <c r="B27" s="1006"/>
      <c r="C27" s="1004"/>
      <c r="D27" s="1004"/>
      <c r="E27" s="1004"/>
      <c r="F27" s="1007"/>
      <c r="G27" s="1007"/>
      <c r="H27" s="1007"/>
      <c r="I27" s="1007"/>
      <c r="J27" s="1007"/>
    </row>
    <row r="28" spans="1:10" x14ac:dyDescent="0.2">
      <c r="A28" s="1006">
        <v>5</v>
      </c>
      <c r="B28" s="1006">
        <v>7</v>
      </c>
      <c r="C28" s="1008" t="s">
        <v>2450</v>
      </c>
      <c r="D28" s="1004" t="s">
        <v>2449</v>
      </c>
      <c r="E28" s="1004"/>
      <c r="F28" s="1007"/>
      <c r="G28" s="1007"/>
      <c r="H28" s="1007"/>
      <c r="I28" s="1007"/>
      <c r="J28" s="1007"/>
    </row>
    <row r="29" spans="1:10" x14ac:dyDescent="0.2">
      <c r="A29" s="1006">
        <f t="shared" ref="A29:B35" si="0">A28+1</f>
        <v>6</v>
      </c>
      <c r="B29" s="1006">
        <f t="shared" si="0"/>
        <v>8</v>
      </c>
      <c r="C29" s="1004" t="s">
        <v>2448</v>
      </c>
      <c r="D29" s="1004" t="s">
        <v>2447</v>
      </c>
      <c r="E29" s="1004"/>
      <c r="F29" s="1007"/>
      <c r="G29" s="1007"/>
      <c r="H29" s="1007"/>
      <c r="I29" s="1007"/>
      <c r="J29" s="1007"/>
    </row>
    <row r="30" spans="1:10" x14ac:dyDescent="0.2">
      <c r="A30" s="1006">
        <f t="shared" si="0"/>
        <v>7</v>
      </c>
      <c r="B30" s="1006">
        <f t="shared" si="0"/>
        <v>9</v>
      </c>
      <c r="C30" s="1004" t="s">
        <v>2446</v>
      </c>
      <c r="D30" s="1004" t="s">
        <v>2445</v>
      </c>
      <c r="E30" s="1004"/>
      <c r="F30" s="1007"/>
      <c r="G30" s="1007"/>
      <c r="H30" s="1007"/>
      <c r="I30" s="1007"/>
      <c r="J30" s="1007"/>
    </row>
    <row r="31" spans="1:10" x14ac:dyDescent="0.2">
      <c r="A31" s="1006">
        <f t="shared" si="0"/>
        <v>8</v>
      </c>
      <c r="B31" s="1006">
        <f t="shared" si="0"/>
        <v>10</v>
      </c>
      <c r="C31" s="1008" t="s">
        <v>2346</v>
      </c>
      <c r="D31" s="1004" t="s">
        <v>2444</v>
      </c>
      <c r="E31" s="1004"/>
      <c r="F31" s="1007"/>
      <c r="G31" s="1007"/>
      <c r="H31" s="1007"/>
      <c r="I31" s="1007"/>
      <c r="J31" s="1007"/>
    </row>
    <row r="32" spans="1:10" x14ac:dyDescent="0.2">
      <c r="A32" s="1006">
        <f t="shared" si="0"/>
        <v>9</v>
      </c>
      <c r="B32" s="1006">
        <f t="shared" si="0"/>
        <v>11</v>
      </c>
      <c r="C32" s="1004" t="s">
        <v>2443</v>
      </c>
      <c r="D32" s="1004" t="s">
        <v>2442</v>
      </c>
      <c r="E32" s="1004"/>
      <c r="F32" s="1007"/>
      <c r="G32" s="1007"/>
      <c r="H32" s="1007"/>
      <c r="I32" s="1007"/>
      <c r="J32" s="1007"/>
    </row>
    <row r="33" spans="1:10" x14ac:dyDescent="0.2">
      <c r="A33" s="1006">
        <f t="shared" si="0"/>
        <v>10</v>
      </c>
      <c r="B33" s="1006">
        <f t="shared" si="0"/>
        <v>12</v>
      </c>
      <c r="C33" s="1008" t="s">
        <v>2441</v>
      </c>
      <c r="D33" s="1004" t="s">
        <v>226</v>
      </c>
      <c r="E33" s="1004"/>
      <c r="F33" s="1007"/>
      <c r="G33" s="1007"/>
      <c r="H33" s="1007"/>
      <c r="I33" s="1007"/>
      <c r="J33" s="1007"/>
    </row>
    <row r="34" spans="1:10" x14ac:dyDescent="0.2">
      <c r="A34" s="1006">
        <f t="shared" si="0"/>
        <v>11</v>
      </c>
      <c r="B34" s="1006">
        <f t="shared" si="0"/>
        <v>13</v>
      </c>
      <c r="C34" s="1004" t="s">
        <v>2440</v>
      </c>
      <c r="D34" s="1004" t="s">
        <v>315</v>
      </c>
      <c r="E34" s="1004"/>
      <c r="F34" s="1007"/>
      <c r="G34" s="1007"/>
      <c r="H34" s="1007"/>
      <c r="I34" s="1007"/>
      <c r="J34" s="1007"/>
    </row>
    <row r="35" spans="1:10" x14ac:dyDescent="0.2">
      <c r="A35" s="1006">
        <f t="shared" si="0"/>
        <v>12</v>
      </c>
      <c r="B35" s="1006">
        <f t="shared" si="0"/>
        <v>14</v>
      </c>
      <c r="C35" s="1008" t="s">
        <v>2439</v>
      </c>
      <c r="D35" s="1004" t="s">
        <v>2438</v>
      </c>
      <c r="E35" s="1004"/>
      <c r="F35" s="1007"/>
      <c r="G35" s="1007"/>
      <c r="H35" s="1007"/>
      <c r="I35" s="1007"/>
      <c r="J35" s="1007"/>
    </row>
    <row r="36" spans="1:10" x14ac:dyDescent="0.2">
      <c r="A36" s="1006"/>
      <c r="B36" s="1006">
        <f t="shared" ref="B36:B67" si="1">B35+1</f>
        <v>15</v>
      </c>
      <c r="C36" s="1008"/>
      <c r="D36" s="1004" t="s">
        <v>273</v>
      </c>
      <c r="E36" s="1004"/>
      <c r="F36" s="1007"/>
      <c r="G36" s="1007"/>
      <c r="H36" s="1007"/>
      <c r="I36" s="1007"/>
      <c r="J36" s="1007"/>
    </row>
    <row r="37" spans="1:10" x14ac:dyDescent="0.2">
      <c r="A37" s="1006">
        <v>13</v>
      </c>
      <c r="B37" s="1006">
        <f t="shared" si="1"/>
        <v>16</v>
      </c>
      <c r="C37" s="1008" t="s">
        <v>2437</v>
      </c>
      <c r="D37" s="1004" t="s">
        <v>2436</v>
      </c>
      <c r="E37" s="1004"/>
      <c r="F37" s="1007"/>
      <c r="G37" s="1007"/>
      <c r="H37" s="1007"/>
      <c r="I37" s="1007"/>
      <c r="J37" s="1007"/>
    </row>
    <row r="38" spans="1:10" x14ac:dyDescent="0.2">
      <c r="A38" s="1006">
        <f>A37+1</f>
        <v>14</v>
      </c>
      <c r="B38" s="1006">
        <f t="shared" si="1"/>
        <v>17</v>
      </c>
      <c r="C38" s="1008" t="s">
        <v>2435</v>
      </c>
      <c r="D38" s="1004" t="s">
        <v>316</v>
      </c>
      <c r="E38" s="1004"/>
      <c r="F38" s="1007"/>
      <c r="G38" s="1007"/>
      <c r="H38" s="1007"/>
      <c r="I38" s="1007"/>
      <c r="J38" s="1007"/>
    </row>
    <row r="39" spans="1:10" x14ac:dyDescent="0.2">
      <c r="A39" s="1006">
        <f>A38+1</f>
        <v>15</v>
      </c>
      <c r="B39" s="1006">
        <f t="shared" si="1"/>
        <v>18</v>
      </c>
      <c r="C39" s="1004" t="s">
        <v>2434</v>
      </c>
      <c r="D39" s="1004" t="s">
        <v>291</v>
      </c>
      <c r="E39" s="1004"/>
      <c r="F39" s="1007"/>
      <c r="G39" s="1007"/>
      <c r="H39" s="1007"/>
      <c r="I39" s="1007"/>
      <c r="J39" s="1007"/>
    </row>
    <row r="40" spans="1:10" x14ac:dyDescent="0.2">
      <c r="A40" s="1006"/>
      <c r="B40" s="1006">
        <f t="shared" si="1"/>
        <v>19</v>
      </c>
      <c r="C40" s="1008"/>
      <c r="D40" s="1004" t="s">
        <v>250</v>
      </c>
      <c r="F40" s="1007"/>
      <c r="G40" s="1007"/>
      <c r="H40" s="1007"/>
      <c r="I40" s="1007"/>
      <c r="J40" s="1007"/>
    </row>
    <row r="41" spans="1:10" x14ac:dyDescent="0.2">
      <c r="A41" s="1006">
        <v>16</v>
      </c>
      <c r="B41" s="1006">
        <f t="shared" si="1"/>
        <v>20</v>
      </c>
      <c r="C41" s="1008" t="s">
        <v>2433</v>
      </c>
      <c r="D41" s="1004" t="s">
        <v>223</v>
      </c>
      <c r="E41" s="1004"/>
      <c r="F41" s="1007"/>
      <c r="G41" s="1007"/>
      <c r="H41" s="1007"/>
      <c r="I41" s="1007"/>
      <c r="J41" s="1007"/>
    </row>
    <row r="42" spans="1:10" x14ac:dyDescent="0.2">
      <c r="A42" s="1006">
        <f>A41+1</f>
        <v>17</v>
      </c>
      <c r="B42" s="1006">
        <f t="shared" si="1"/>
        <v>21</v>
      </c>
      <c r="C42" s="1008" t="s">
        <v>2345</v>
      </c>
      <c r="D42" s="1004" t="s">
        <v>2432</v>
      </c>
      <c r="E42" s="1004"/>
      <c r="F42" s="1007"/>
      <c r="G42" s="1007"/>
      <c r="H42" s="1007"/>
      <c r="I42" s="1007"/>
      <c r="J42" s="1007"/>
    </row>
    <row r="43" spans="1:10" x14ac:dyDescent="0.2">
      <c r="A43" s="1006"/>
      <c r="B43" s="1006">
        <f t="shared" si="1"/>
        <v>22</v>
      </c>
      <c r="C43" s="1004"/>
      <c r="D43" s="1004" t="s">
        <v>2431</v>
      </c>
      <c r="E43" s="1004"/>
      <c r="F43" s="1007"/>
      <c r="G43" s="1007"/>
      <c r="H43" s="1007"/>
      <c r="I43" s="1007"/>
      <c r="J43" s="1007"/>
    </row>
    <row r="44" spans="1:10" x14ac:dyDescent="0.2">
      <c r="A44" s="1006"/>
      <c r="B44" s="1006">
        <f t="shared" si="1"/>
        <v>23</v>
      </c>
      <c r="C44" s="1008"/>
      <c r="D44" s="1004" t="s">
        <v>2430</v>
      </c>
      <c r="E44" s="1004"/>
      <c r="F44" s="1007"/>
      <c r="G44" s="1007"/>
      <c r="H44" s="1007"/>
      <c r="I44" s="1007"/>
      <c r="J44" s="1007"/>
    </row>
    <row r="45" spans="1:10" x14ac:dyDescent="0.2">
      <c r="A45" s="1006"/>
      <c r="B45" s="1006">
        <f t="shared" si="1"/>
        <v>24</v>
      </c>
      <c r="C45" s="1004"/>
      <c r="D45" s="1004" t="s">
        <v>2429</v>
      </c>
      <c r="E45" s="1004"/>
      <c r="F45" s="1007"/>
      <c r="G45" s="1007"/>
      <c r="H45" s="1007"/>
      <c r="I45" s="1007"/>
      <c r="J45" s="1007"/>
    </row>
    <row r="46" spans="1:10" x14ac:dyDescent="0.2">
      <c r="A46" s="1006"/>
      <c r="B46" s="1006">
        <f t="shared" si="1"/>
        <v>25</v>
      </c>
      <c r="C46" s="1008"/>
      <c r="D46" s="1004" t="s">
        <v>2428</v>
      </c>
      <c r="E46" s="1004"/>
      <c r="F46" s="1007"/>
      <c r="G46" s="1007"/>
      <c r="H46" s="1007"/>
      <c r="I46" s="1007"/>
      <c r="J46" s="1007"/>
    </row>
    <row r="47" spans="1:10" x14ac:dyDescent="0.2">
      <c r="A47" s="1006">
        <v>18</v>
      </c>
      <c r="B47" s="1006">
        <f t="shared" si="1"/>
        <v>26</v>
      </c>
      <c r="C47" s="1004" t="s">
        <v>2427</v>
      </c>
      <c r="D47" s="1004" t="s">
        <v>2426</v>
      </c>
      <c r="E47" s="1004"/>
      <c r="F47" s="1007"/>
      <c r="G47" s="1007"/>
      <c r="H47" s="1007"/>
      <c r="I47" s="1007"/>
      <c r="J47" s="1007"/>
    </row>
    <row r="48" spans="1:10" x14ac:dyDescent="0.2">
      <c r="A48" s="1006"/>
      <c r="B48" s="1006">
        <f t="shared" si="1"/>
        <v>27</v>
      </c>
      <c r="C48" s="1004"/>
      <c r="D48" s="1004" t="s">
        <v>298</v>
      </c>
      <c r="E48" s="1004"/>
      <c r="F48" s="1007"/>
      <c r="G48" s="1007"/>
      <c r="H48" s="1007"/>
      <c r="I48" s="1007"/>
      <c r="J48" s="1007"/>
    </row>
    <row r="49" spans="1:10" x14ac:dyDescent="0.2">
      <c r="A49" s="1006">
        <v>19</v>
      </c>
      <c r="B49" s="1006">
        <f t="shared" si="1"/>
        <v>28</v>
      </c>
      <c r="C49" s="1008" t="s">
        <v>2425</v>
      </c>
      <c r="D49" s="1004" t="s">
        <v>2424</v>
      </c>
      <c r="E49" s="1004"/>
      <c r="F49" s="1007"/>
      <c r="G49" s="1007"/>
      <c r="H49" s="1007"/>
      <c r="I49" s="1007"/>
      <c r="J49" s="1007"/>
    </row>
    <row r="50" spans="1:10" x14ac:dyDescent="0.2">
      <c r="A50" s="1006">
        <f t="shared" ref="A50:A61" si="2">A49+1</f>
        <v>20</v>
      </c>
      <c r="B50" s="1006">
        <f t="shared" si="1"/>
        <v>29</v>
      </c>
      <c r="C50" s="1008" t="s">
        <v>2423</v>
      </c>
      <c r="D50" s="1004" t="s">
        <v>314</v>
      </c>
      <c r="E50" s="1004"/>
      <c r="F50" s="1007"/>
      <c r="G50" s="1007"/>
      <c r="H50" s="1007"/>
      <c r="I50" s="1007"/>
      <c r="J50" s="1007"/>
    </row>
    <row r="51" spans="1:10" x14ac:dyDescent="0.2">
      <c r="A51" s="1006">
        <f t="shared" si="2"/>
        <v>21</v>
      </c>
      <c r="B51" s="1006">
        <f t="shared" si="1"/>
        <v>30</v>
      </c>
      <c r="C51" s="1004" t="s">
        <v>2422</v>
      </c>
      <c r="D51" s="1004" t="s">
        <v>296</v>
      </c>
      <c r="E51" s="1004"/>
      <c r="F51" s="1007"/>
      <c r="G51" s="1007"/>
      <c r="H51" s="1007"/>
      <c r="I51" s="1007"/>
      <c r="J51" s="1007"/>
    </row>
    <row r="52" spans="1:10" x14ac:dyDescent="0.2">
      <c r="A52" s="1006">
        <f t="shared" si="2"/>
        <v>22</v>
      </c>
      <c r="B52" s="1006">
        <f t="shared" si="1"/>
        <v>31</v>
      </c>
      <c r="C52" s="1008" t="s">
        <v>2421</v>
      </c>
      <c r="D52" s="1004" t="s">
        <v>320</v>
      </c>
      <c r="E52" s="1004"/>
      <c r="F52" s="1007"/>
      <c r="G52" s="1007"/>
      <c r="H52" s="1007"/>
      <c r="I52" s="1007"/>
      <c r="J52" s="1007"/>
    </row>
    <row r="53" spans="1:10" x14ac:dyDescent="0.2">
      <c r="A53" s="1006">
        <f t="shared" si="2"/>
        <v>23</v>
      </c>
      <c r="B53" s="1006">
        <f t="shared" si="1"/>
        <v>32</v>
      </c>
      <c r="C53" s="1008" t="s">
        <v>2420</v>
      </c>
      <c r="D53" s="1004" t="s">
        <v>302</v>
      </c>
      <c r="E53" s="1004"/>
      <c r="F53" s="1007"/>
      <c r="G53" s="1007"/>
      <c r="H53" s="1007"/>
      <c r="I53" s="1007"/>
      <c r="J53" s="1007"/>
    </row>
    <row r="54" spans="1:10" x14ac:dyDescent="0.2">
      <c r="A54" s="1006">
        <f t="shared" si="2"/>
        <v>24</v>
      </c>
      <c r="B54" s="1006">
        <f t="shared" si="1"/>
        <v>33</v>
      </c>
      <c r="C54" s="1008" t="s">
        <v>2419</v>
      </c>
      <c r="D54" s="1004" t="s">
        <v>2418</v>
      </c>
      <c r="E54" s="1004"/>
      <c r="F54" s="1007"/>
      <c r="G54" s="1007"/>
      <c r="H54" s="1007"/>
      <c r="I54" s="1007"/>
      <c r="J54" s="1007"/>
    </row>
    <row r="55" spans="1:10" x14ac:dyDescent="0.2">
      <c r="A55" s="1006">
        <f t="shared" si="2"/>
        <v>25</v>
      </c>
      <c r="B55" s="1006">
        <f t="shared" si="1"/>
        <v>34</v>
      </c>
      <c r="C55" s="1008" t="s">
        <v>2417</v>
      </c>
      <c r="D55" s="1004" t="s">
        <v>275</v>
      </c>
      <c r="E55" s="1004"/>
      <c r="F55" s="1007"/>
      <c r="G55" s="1007"/>
      <c r="H55" s="1007"/>
      <c r="I55" s="1007"/>
      <c r="J55" s="1007"/>
    </row>
    <row r="56" spans="1:10" x14ac:dyDescent="0.2">
      <c r="A56" s="1006">
        <f t="shared" si="2"/>
        <v>26</v>
      </c>
      <c r="B56" s="1006">
        <f t="shared" si="1"/>
        <v>35</v>
      </c>
      <c r="C56" s="1008" t="s">
        <v>2416</v>
      </c>
      <c r="D56" s="1004" t="s">
        <v>308</v>
      </c>
      <c r="E56" s="1004"/>
      <c r="F56" s="1007"/>
      <c r="G56" s="1007"/>
      <c r="H56" s="1007"/>
      <c r="I56" s="1007"/>
      <c r="J56" s="1007"/>
    </row>
    <row r="57" spans="1:10" x14ac:dyDescent="0.2">
      <c r="A57" s="1006">
        <f t="shared" si="2"/>
        <v>27</v>
      </c>
      <c r="B57" s="1006">
        <f t="shared" si="1"/>
        <v>36</v>
      </c>
      <c r="C57" s="1004" t="s">
        <v>2415</v>
      </c>
      <c r="D57" s="1004" t="s">
        <v>2414</v>
      </c>
      <c r="E57" s="1004"/>
      <c r="F57" s="1007"/>
      <c r="G57" s="1007"/>
      <c r="H57" s="1007"/>
      <c r="I57" s="1007"/>
      <c r="J57" s="1007"/>
    </row>
    <row r="58" spans="1:10" x14ac:dyDescent="0.2">
      <c r="A58" s="1006">
        <f t="shared" si="2"/>
        <v>28</v>
      </c>
      <c r="B58" s="1006">
        <f t="shared" si="1"/>
        <v>37</v>
      </c>
      <c r="C58" s="1008" t="s">
        <v>2413</v>
      </c>
      <c r="D58" s="1004" t="s">
        <v>2412</v>
      </c>
      <c r="E58" s="1004"/>
      <c r="F58" s="1007"/>
      <c r="G58" s="1007"/>
      <c r="H58" s="1007"/>
      <c r="I58" s="1007"/>
      <c r="J58" s="1007"/>
    </row>
    <row r="59" spans="1:10" x14ac:dyDescent="0.2">
      <c r="A59" s="1006">
        <f t="shared" si="2"/>
        <v>29</v>
      </c>
      <c r="B59" s="1006">
        <f t="shared" si="1"/>
        <v>38</v>
      </c>
      <c r="C59" s="1004" t="s">
        <v>2411</v>
      </c>
      <c r="D59" s="1004" t="s">
        <v>2410</v>
      </c>
      <c r="E59" s="1004"/>
      <c r="F59" s="1007"/>
      <c r="G59" s="1007"/>
      <c r="H59" s="1007"/>
      <c r="I59" s="1007"/>
      <c r="J59" s="1007"/>
    </row>
    <row r="60" spans="1:10" x14ac:dyDescent="0.2">
      <c r="A60" s="1006">
        <f t="shared" si="2"/>
        <v>30</v>
      </c>
      <c r="B60" s="1006">
        <f t="shared" si="1"/>
        <v>39</v>
      </c>
      <c r="C60" s="1004" t="s">
        <v>2409</v>
      </c>
      <c r="D60" s="1004" t="s">
        <v>635</v>
      </c>
      <c r="E60" s="1004"/>
      <c r="F60" s="1007"/>
      <c r="G60" s="1007"/>
      <c r="H60" s="1007"/>
      <c r="I60" s="1007"/>
      <c r="J60" s="1007"/>
    </row>
    <row r="61" spans="1:10" x14ac:dyDescent="0.2">
      <c r="A61" s="1006">
        <f t="shared" si="2"/>
        <v>31</v>
      </c>
      <c r="B61" s="1006">
        <f t="shared" si="1"/>
        <v>40</v>
      </c>
      <c r="C61" s="1008" t="s">
        <v>2308</v>
      </c>
      <c r="D61" s="1004" t="s">
        <v>265</v>
      </c>
      <c r="E61" s="1004"/>
      <c r="F61" s="1007"/>
      <c r="G61" s="1007"/>
      <c r="H61" s="1007"/>
      <c r="I61" s="1007"/>
      <c r="J61" s="1007"/>
    </row>
    <row r="62" spans="1:10" x14ac:dyDescent="0.2">
      <c r="A62" s="1006"/>
      <c r="B62" s="1006">
        <f t="shared" si="1"/>
        <v>41</v>
      </c>
      <c r="C62" s="1004"/>
      <c r="D62" s="1004" t="s">
        <v>288</v>
      </c>
      <c r="E62" s="1004"/>
      <c r="F62" s="1007"/>
      <c r="G62" s="1007"/>
      <c r="H62" s="1007"/>
      <c r="I62" s="1007"/>
      <c r="J62" s="1007"/>
    </row>
    <row r="63" spans="1:10" x14ac:dyDescent="0.2">
      <c r="A63" s="1006">
        <v>32</v>
      </c>
      <c r="B63" s="1006">
        <f t="shared" si="1"/>
        <v>42</v>
      </c>
      <c r="C63" s="1008" t="s">
        <v>2408</v>
      </c>
      <c r="D63" s="1004" t="s">
        <v>2407</v>
      </c>
      <c r="E63" s="1004"/>
      <c r="F63" s="1007"/>
      <c r="G63" s="1007"/>
      <c r="H63" s="1007"/>
      <c r="I63" s="1007"/>
      <c r="J63" s="1007"/>
    </row>
    <row r="64" spans="1:10" x14ac:dyDescent="0.2">
      <c r="A64" s="1006">
        <f>A63+1</f>
        <v>33</v>
      </c>
      <c r="B64" s="1006">
        <f t="shared" si="1"/>
        <v>43</v>
      </c>
      <c r="C64" s="1004" t="s">
        <v>2335</v>
      </c>
      <c r="D64" s="1004" t="s">
        <v>2406</v>
      </c>
      <c r="E64" s="1004"/>
      <c r="F64" s="1007"/>
      <c r="G64" s="1007"/>
      <c r="H64" s="1007"/>
      <c r="I64" s="1007"/>
      <c r="J64" s="1007"/>
    </row>
    <row r="65" spans="1:10" x14ac:dyDescent="0.2">
      <c r="A65" s="1006">
        <f>A64+1</f>
        <v>34</v>
      </c>
      <c r="B65" s="1006">
        <f t="shared" si="1"/>
        <v>44</v>
      </c>
      <c r="C65" s="1008" t="s">
        <v>2405</v>
      </c>
      <c r="D65" s="1004" t="s">
        <v>277</v>
      </c>
      <c r="E65" s="1004"/>
      <c r="F65" s="1007"/>
      <c r="G65" s="1007"/>
      <c r="H65" s="1007"/>
      <c r="I65" s="1007"/>
      <c r="J65" s="1007"/>
    </row>
    <row r="66" spans="1:10" x14ac:dyDescent="0.2">
      <c r="A66" s="1006">
        <f>A65+1</f>
        <v>35</v>
      </c>
      <c r="B66" s="1006">
        <f t="shared" si="1"/>
        <v>45</v>
      </c>
      <c r="C66" s="1004" t="s">
        <v>2404</v>
      </c>
      <c r="D66" s="1004" t="s">
        <v>315</v>
      </c>
      <c r="E66" s="1004"/>
      <c r="F66" s="1007"/>
      <c r="G66" s="1007"/>
      <c r="H66" s="1007"/>
      <c r="I66" s="1007"/>
      <c r="J66" s="1007"/>
    </row>
    <row r="67" spans="1:10" x14ac:dyDescent="0.2">
      <c r="A67" s="1006"/>
      <c r="B67" s="1006">
        <f t="shared" si="1"/>
        <v>46</v>
      </c>
      <c r="C67" s="1004"/>
      <c r="D67" s="1004" t="s">
        <v>315</v>
      </c>
      <c r="E67" s="1004" t="s">
        <v>2403</v>
      </c>
      <c r="F67" s="1007"/>
      <c r="G67" s="1007"/>
      <c r="H67" s="1007"/>
      <c r="I67" s="1007"/>
      <c r="J67" s="1007"/>
    </row>
    <row r="68" spans="1:10" x14ac:dyDescent="0.2">
      <c r="A68" s="1006"/>
      <c r="B68" s="1006">
        <f t="shared" ref="B68:B99" si="3">B67+1</f>
        <v>47</v>
      </c>
      <c r="C68" s="1004"/>
      <c r="D68" s="1004" t="s">
        <v>248</v>
      </c>
      <c r="E68" s="1004"/>
      <c r="F68" s="1007"/>
      <c r="G68" s="1007"/>
      <c r="H68" s="1007"/>
      <c r="I68" s="1007"/>
      <c r="J68" s="1007"/>
    </row>
    <row r="69" spans="1:10" x14ac:dyDescent="0.2">
      <c r="A69" s="1006">
        <v>36</v>
      </c>
      <c r="B69" s="1006">
        <f t="shared" si="3"/>
        <v>48</v>
      </c>
      <c r="C69" s="1008" t="s">
        <v>2402</v>
      </c>
      <c r="D69" s="1004" t="s">
        <v>303</v>
      </c>
      <c r="E69" s="1004"/>
      <c r="F69" s="1007"/>
      <c r="G69" s="1007"/>
      <c r="H69" s="1007"/>
      <c r="I69" s="1007"/>
      <c r="J69" s="1007"/>
    </row>
    <row r="70" spans="1:10" x14ac:dyDescent="0.2">
      <c r="A70" s="1006"/>
      <c r="B70" s="1006">
        <f t="shared" si="3"/>
        <v>49</v>
      </c>
      <c r="C70" s="1004"/>
      <c r="D70" s="1004" t="s">
        <v>2401</v>
      </c>
      <c r="E70" s="1004"/>
      <c r="F70" s="1007"/>
      <c r="G70" s="1007"/>
      <c r="H70" s="1007"/>
      <c r="I70" s="1007"/>
      <c r="J70" s="1007"/>
    </row>
    <row r="71" spans="1:10" x14ac:dyDescent="0.2">
      <c r="A71" s="1006">
        <v>37</v>
      </c>
      <c r="B71" s="1006">
        <f t="shared" si="3"/>
        <v>50</v>
      </c>
      <c r="C71" s="1008" t="s">
        <v>2400</v>
      </c>
      <c r="D71" s="1004" t="s">
        <v>266</v>
      </c>
      <c r="E71" s="1004"/>
      <c r="F71" s="1007"/>
      <c r="G71" s="1007"/>
      <c r="H71" s="1007"/>
      <c r="I71" s="1007"/>
      <c r="J71" s="1007"/>
    </row>
    <row r="72" spans="1:10" x14ac:dyDescent="0.2">
      <c r="A72" s="1006"/>
      <c r="B72" s="1006">
        <f t="shared" si="3"/>
        <v>51</v>
      </c>
      <c r="C72" s="1004"/>
      <c r="D72" s="1004" t="s">
        <v>2399</v>
      </c>
      <c r="E72" s="1004"/>
      <c r="F72" s="1007"/>
      <c r="G72" s="1007"/>
      <c r="H72" s="1007"/>
      <c r="I72" s="1007"/>
      <c r="J72" s="1007"/>
    </row>
    <row r="73" spans="1:10" x14ac:dyDescent="0.2">
      <c r="A73" s="1006">
        <v>38</v>
      </c>
      <c r="B73" s="1006">
        <f t="shared" si="3"/>
        <v>52</v>
      </c>
      <c r="C73" s="1008" t="s">
        <v>2398</v>
      </c>
      <c r="D73" s="1004" t="s">
        <v>2397</v>
      </c>
      <c r="E73" s="1004"/>
      <c r="F73" s="1007"/>
      <c r="G73" s="1007"/>
      <c r="H73" s="1007"/>
      <c r="I73" s="1007"/>
      <c r="J73" s="1007"/>
    </row>
    <row r="74" spans="1:10" x14ac:dyDescent="0.2">
      <c r="A74" s="1006">
        <f>A73+1</f>
        <v>39</v>
      </c>
      <c r="B74" s="1006">
        <f t="shared" si="3"/>
        <v>53</v>
      </c>
      <c r="C74" s="1004" t="s">
        <v>2396</v>
      </c>
      <c r="D74" s="1004" t="s">
        <v>271</v>
      </c>
      <c r="E74" s="1004"/>
      <c r="F74" s="1007"/>
      <c r="G74" s="1007"/>
      <c r="H74" s="1007"/>
      <c r="I74" s="1007"/>
      <c r="J74" s="1007"/>
    </row>
    <row r="75" spans="1:10" x14ac:dyDescent="0.2">
      <c r="A75" s="1006">
        <f>A74+1</f>
        <v>40</v>
      </c>
      <c r="B75" s="1006">
        <f t="shared" si="3"/>
        <v>54</v>
      </c>
      <c r="C75" s="1008" t="s">
        <v>2395</v>
      </c>
      <c r="D75" s="1004" t="s">
        <v>2394</v>
      </c>
      <c r="E75" s="1004"/>
      <c r="F75" s="1007"/>
      <c r="G75" s="1007"/>
      <c r="H75" s="1007"/>
      <c r="I75" s="1007"/>
      <c r="J75" s="1007"/>
    </row>
    <row r="76" spans="1:10" x14ac:dyDescent="0.2">
      <c r="A76" s="1006">
        <f>A75+1</f>
        <v>41</v>
      </c>
      <c r="B76" s="1006">
        <f t="shared" si="3"/>
        <v>55</v>
      </c>
      <c r="C76" s="1004" t="s">
        <v>2393</v>
      </c>
      <c r="D76" s="1004" t="s">
        <v>2392</v>
      </c>
      <c r="E76" s="1004" t="s">
        <v>2391</v>
      </c>
      <c r="F76" s="1007"/>
      <c r="G76" s="1007"/>
      <c r="H76" s="1007"/>
      <c r="I76" s="1007"/>
      <c r="J76" s="1007"/>
    </row>
    <row r="77" spans="1:10" x14ac:dyDescent="0.2">
      <c r="A77" s="1006"/>
      <c r="B77" s="1006">
        <f t="shared" si="3"/>
        <v>56</v>
      </c>
      <c r="C77" s="1004"/>
      <c r="D77" s="1004" t="s">
        <v>2390</v>
      </c>
      <c r="E77" s="1004"/>
      <c r="F77" s="1007"/>
      <c r="G77" s="1007"/>
      <c r="H77" s="1007"/>
      <c r="I77" s="1007"/>
      <c r="J77" s="1007"/>
    </row>
    <row r="78" spans="1:10" x14ac:dyDescent="0.2">
      <c r="A78" s="1006">
        <v>42</v>
      </c>
      <c r="B78" s="1006">
        <f t="shared" si="3"/>
        <v>57</v>
      </c>
      <c r="C78" s="1008" t="s">
        <v>2389</v>
      </c>
      <c r="D78" s="1004" t="s">
        <v>2388</v>
      </c>
      <c r="E78" s="1004"/>
      <c r="F78" s="1007"/>
      <c r="G78" s="1007"/>
      <c r="H78" s="1007"/>
      <c r="I78" s="1007"/>
      <c r="J78" s="1007"/>
    </row>
    <row r="79" spans="1:10" x14ac:dyDescent="0.2">
      <c r="A79" s="1006"/>
      <c r="B79" s="1006">
        <f t="shared" si="3"/>
        <v>58</v>
      </c>
      <c r="C79" s="1004"/>
      <c r="D79" s="1004" t="s">
        <v>2387</v>
      </c>
      <c r="E79" s="1004"/>
      <c r="F79" s="1007"/>
      <c r="G79" s="1007"/>
      <c r="H79" s="1007"/>
      <c r="I79" s="1007"/>
      <c r="J79" s="1007"/>
    </row>
    <row r="80" spans="1:10" x14ac:dyDescent="0.2">
      <c r="A80" s="1006">
        <v>43</v>
      </c>
      <c r="B80" s="1006">
        <f t="shared" si="3"/>
        <v>59</v>
      </c>
      <c r="C80" s="1004" t="s">
        <v>2386</v>
      </c>
      <c r="D80" s="1004" t="s">
        <v>2385</v>
      </c>
      <c r="E80" s="1004"/>
      <c r="F80" s="1007"/>
      <c r="G80" s="1007"/>
      <c r="H80" s="1007"/>
      <c r="I80" s="1007"/>
      <c r="J80" s="1007"/>
    </row>
    <row r="81" spans="1:10" x14ac:dyDescent="0.2">
      <c r="A81" s="1006">
        <f>A80+1</f>
        <v>44</v>
      </c>
      <c r="B81" s="1006">
        <f t="shared" si="3"/>
        <v>60</v>
      </c>
      <c r="C81" s="1008" t="s">
        <v>2384</v>
      </c>
      <c r="D81" s="1004" t="s">
        <v>262</v>
      </c>
      <c r="E81" s="1004"/>
      <c r="F81" s="1007"/>
      <c r="G81" s="1007"/>
      <c r="H81" s="1007"/>
      <c r="I81" s="1007"/>
      <c r="J81" s="1007"/>
    </row>
    <row r="82" spans="1:10" x14ac:dyDescent="0.2">
      <c r="A82" s="1006">
        <f>A81+1</f>
        <v>45</v>
      </c>
      <c r="B82" s="1006">
        <f t="shared" si="3"/>
        <v>61</v>
      </c>
      <c r="C82" s="1004" t="s">
        <v>2383</v>
      </c>
      <c r="D82" s="1004" t="s">
        <v>325</v>
      </c>
      <c r="E82" s="1004"/>
      <c r="F82" s="1007"/>
      <c r="G82" s="1007"/>
      <c r="H82" s="1007"/>
      <c r="I82" s="1007"/>
      <c r="J82" s="1007"/>
    </row>
    <row r="83" spans="1:10" x14ac:dyDescent="0.2">
      <c r="A83" s="1006"/>
      <c r="B83" s="1006">
        <f t="shared" si="3"/>
        <v>62</v>
      </c>
      <c r="C83" s="1008"/>
      <c r="D83" s="1004" t="s">
        <v>2382</v>
      </c>
      <c r="E83" s="1004"/>
      <c r="F83" s="1007"/>
      <c r="G83" s="1007"/>
      <c r="H83" s="1007"/>
      <c r="I83" s="1007"/>
      <c r="J83" s="1007"/>
    </row>
    <row r="84" spans="1:10" x14ac:dyDescent="0.2">
      <c r="A84" s="1006"/>
      <c r="B84" s="1006">
        <f t="shared" si="3"/>
        <v>63</v>
      </c>
      <c r="C84" s="1004"/>
      <c r="D84" s="1004" t="s">
        <v>234</v>
      </c>
      <c r="E84" s="1004"/>
      <c r="F84" s="1007"/>
      <c r="G84" s="1007"/>
      <c r="H84" s="1007"/>
      <c r="I84" s="1007"/>
      <c r="J84" s="1007"/>
    </row>
    <row r="85" spans="1:10" x14ac:dyDescent="0.2">
      <c r="A85" s="1006"/>
      <c r="B85" s="1006">
        <f t="shared" si="3"/>
        <v>64</v>
      </c>
      <c r="C85" s="1008"/>
      <c r="D85" s="1004" t="s">
        <v>2381</v>
      </c>
      <c r="E85" s="1004"/>
      <c r="F85" s="1007"/>
      <c r="G85" s="1007"/>
      <c r="H85" s="1007"/>
      <c r="I85" s="1007"/>
      <c r="J85" s="1007"/>
    </row>
    <row r="86" spans="1:10" x14ac:dyDescent="0.2">
      <c r="A86" s="1006"/>
      <c r="B86" s="1006">
        <f t="shared" si="3"/>
        <v>65</v>
      </c>
      <c r="C86" s="1004"/>
      <c r="D86" s="1004" t="s">
        <v>2380</v>
      </c>
      <c r="E86" s="1004"/>
      <c r="F86" s="1007"/>
      <c r="G86" s="1007"/>
      <c r="H86" s="1007"/>
      <c r="I86" s="1007"/>
      <c r="J86" s="1007"/>
    </row>
    <row r="87" spans="1:10" x14ac:dyDescent="0.2">
      <c r="A87" s="1006"/>
      <c r="B87" s="1006">
        <f t="shared" si="3"/>
        <v>66</v>
      </c>
      <c r="C87" s="1008"/>
      <c r="D87" s="1004" t="s">
        <v>239</v>
      </c>
      <c r="E87" s="1004"/>
      <c r="F87" s="1007"/>
      <c r="G87" s="1007"/>
      <c r="H87" s="1007"/>
      <c r="I87" s="1007"/>
      <c r="J87" s="1007"/>
    </row>
    <row r="88" spans="1:10" x14ac:dyDescent="0.2">
      <c r="A88" s="1006"/>
      <c r="B88" s="1006">
        <f t="shared" si="3"/>
        <v>67</v>
      </c>
      <c r="C88" s="1008"/>
      <c r="D88" s="1004" t="s">
        <v>2379</v>
      </c>
      <c r="E88" s="1004"/>
      <c r="F88" s="1007"/>
      <c r="G88" s="1007"/>
      <c r="H88" s="1007"/>
      <c r="I88" s="1007"/>
      <c r="J88" s="1007"/>
    </row>
    <row r="89" spans="1:10" x14ac:dyDescent="0.2">
      <c r="A89" s="1006">
        <v>46</v>
      </c>
      <c r="B89" s="1006">
        <f t="shared" si="3"/>
        <v>68</v>
      </c>
      <c r="C89" s="1004" t="s">
        <v>2378</v>
      </c>
      <c r="D89" s="1004" t="s">
        <v>321</v>
      </c>
      <c r="E89" s="1004"/>
      <c r="F89" s="1007"/>
      <c r="G89" s="1007"/>
      <c r="H89" s="1007"/>
      <c r="I89" s="1007"/>
      <c r="J89" s="1007"/>
    </row>
    <row r="90" spans="1:10" x14ac:dyDescent="0.2">
      <c r="A90" s="1006">
        <f t="shared" ref="A90:A106" si="4">A89+1</f>
        <v>47</v>
      </c>
      <c r="B90" s="1006">
        <f t="shared" si="3"/>
        <v>69</v>
      </c>
      <c r="C90" s="1004" t="s">
        <v>2377</v>
      </c>
      <c r="D90" s="1004" t="s">
        <v>242</v>
      </c>
      <c r="E90" s="1004"/>
      <c r="F90" s="1007"/>
      <c r="G90" s="1007"/>
      <c r="H90" s="1007"/>
      <c r="I90" s="1007"/>
      <c r="J90" s="1007"/>
    </row>
    <row r="91" spans="1:10" ht="15.75" customHeight="1" x14ac:dyDescent="0.2">
      <c r="A91" s="1006">
        <f t="shared" si="4"/>
        <v>48</v>
      </c>
      <c r="B91" s="1006">
        <f t="shared" si="3"/>
        <v>70</v>
      </c>
      <c r="C91" s="1004" t="s">
        <v>2376</v>
      </c>
      <c r="D91" s="1004" t="s">
        <v>327</v>
      </c>
      <c r="E91" s="1004"/>
      <c r="F91" s="1007"/>
      <c r="G91" s="1007"/>
      <c r="H91" s="1007"/>
      <c r="I91" s="1007"/>
      <c r="J91" s="1007"/>
    </row>
    <row r="92" spans="1:10" ht="15.75" customHeight="1" x14ac:dyDescent="0.2">
      <c r="A92" s="1006">
        <f t="shared" si="4"/>
        <v>49</v>
      </c>
      <c r="B92" s="1006">
        <f t="shared" si="3"/>
        <v>71</v>
      </c>
      <c r="C92" s="1004" t="s">
        <v>2375</v>
      </c>
      <c r="D92" s="1004" t="s">
        <v>220</v>
      </c>
      <c r="E92" s="1004"/>
      <c r="F92" s="1007"/>
      <c r="G92" s="1007"/>
      <c r="H92" s="1007"/>
      <c r="I92" s="1007"/>
      <c r="J92" s="1007"/>
    </row>
    <row r="93" spans="1:10" x14ac:dyDescent="0.2">
      <c r="A93" s="1006">
        <f t="shared" si="4"/>
        <v>50</v>
      </c>
      <c r="B93" s="1006">
        <f t="shared" si="3"/>
        <v>72</v>
      </c>
      <c r="C93" s="1008" t="s">
        <v>2374</v>
      </c>
      <c r="D93" s="1004" t="s">
        <v>2373</v>
      </c>
      <c r="E93" s="1004"/>
      <c r="F93" s="1007"/>
      <c r="G93" s="1007"/>
      <c r="H93" s="1007"/>
      <c r="I93" s="1007"/>
      <c r="J93" s="1007"/>
    </row>
    <row r="94" spans="1:10" x14ac:dyDescent="0.2">
      <c r="A94" s="1006">
        <f t="shared" si="4"/>
        <v>51</v>
      </c>
      <c r="B94" s="1006">
        <f t="shared" si="3"/>
        <v>73</v>
      </c>
      <c r="C94" s="1008" t="s">
        <v>2372</v>
      </c>
      <c r="D94" s="1004" t="s">
        <v>228</v>
      </c>
      <c r="E94" s="1004"/>
      <c r="F94" s="1007"/>
      <c r="G94" s="1007"/>
      <c r="H94" s="1007"/>
      <c r="I94" s="1007"/>
      <c r="J94" s="1007"/>
    </row>
    <row r="95" spans="1:10" x14ac:dyDescent="0.2">
      <c r="A95" s="1006">
        <f t="shared" si="4"/>
        <v>52</v>
      </c>
      <c r="B95" s="1006">
        <f t="shared" si="3"/>
        <v>74</v>
      </c>
      <c r="C95" s="1004" t="s">
        <v>2371</v>
      </c>
      <c r="D95" s="1004" t="s">
        <v>2370</v>
      </c>
      <c r="E95" s="1004"/>
      <c r="F95" s="1007"/>
      <c r="G95" s="1007"/>
      <c r="H95" s="1007"/>
      <c r="I95" s="1007"/>
      <c r="J95" s="1007"/>
    </row>
    <row r="96" spans="1:10" x14ac:dyDescent="0.2">
      <c r="A96" s="1006">
        <f t="shared" si="4"/>
        <v>53</v>
      </c>
      <c r="B96" s="1006">
        <f t="shared" si="3"/>
        <v>75</v>
      </c>
      <c r="C96" s="1004" t="s">
        <v>2369</v>
      </c>
      <c r="D96" s="1004" t="s">
        <v>2368</v>
      </c>
      <c r="E96" s="1004"/>
      <c r="F96" s="1007"/>
      <c r="G96" s="1007"/>
      <c r="H96" s="1007"/>
      <c r="I96" s="1007"/>
      <c r="J96" s="1007"/>
    </row>
    <row r="97" spans="1:10" ht="14.25" customHeight="1" x14ac:dyDescent="0.2">
      <c r="A97" s="1006">
        <f t="shared" si="4"/>
        <v>54</v>
      </c>
      <c r="B97" s="1006">
        <f t="shared" si="3"/>
        <v>76</v>
      </c>
      <c r="C97" s="1004" t="s">
        <v>2317</v>
      </c>
      <c r="D97" s="1004" t="s">
        <v>281</v>
      </c>
      <c r="E97" s="1004"/>
      <c r="F97" s="1007"/>
      <c r="G97" s="1007"/>
      <c r="H97" s="1007"/>
      <c r="I97" s="1007"/>
      <c r="J97" s="1007"/>
    </row>
    <row r="98" spans="1:10" x14ac:dyDescent="0.2">
      <c r="A98" s="1006">
        <f t="shared" si="4"/>
        <v>55</v>
      </c>
      <c r="B98" s="1006">
        <f t="shared" si="3"/>
        <v>77</v>
      </c>
      <c r="C98" s="1004" t="s">
        <v>2367</v>
      </c>
      <c r="D98" s="1004" t="s">
        <v>2366</v>
      </c>
      <c r="E98" s="1004"/>
      <c r="F98" s="1007"/>
      <c r="G98" s="1007"/>
      <c r="H98" s="1007"/>
      <c r="I98" s="1007"/>
      <c r="J98" s="1007"/>
    </row>
    <row r="99" spans="1:10" x14ac:dyDescent="0.2">
      <c r="A99" s="1006">
        <f t="shared" si="4"/>
        <v>56</v>
      </c>
      <c r="B99" s="1006">
        <f t="shared" si="3"/>
        <v>78</v>
      </c>
      <c r="C99" s="1008" t="s">
        <v>2365</v>
      </c>
      <c r="D99" s="1004" t="s">
        <v>2364</v>
      </c>
      <c r="E99" s="1004"/>
      <c r="F99" s="1007"/>
      <c r="G99" s="1007"/>
      <c r="H99" s="1007"/>
      <c r="I99" s="1007"/>
      <c r="J99" s="1007"/>
    </row>
    <row r="100" spans="1:10" x14ac:dyDescent="0.2">
      <c r="A100" s="1006">
        <f t="shared" si="4"/>
        <v>57</v>
      </c>
      <c r="B100" s="1006">
        <f t="shared" ref="B100:B110" si="5">B99+1</f>
        <v>79</v>
      </c>
      <c r="C100" s="1004" t="s">
        <v>2303</v>
      </c>
      <c r="D100" s="1004" t="s">
        <v>328</v>
      </c>
      <c r="E100" s="1004"/>
      <c r="F100" s="1007"/>
      <c r="G100" s="1007"/>
      <c r="H100" s="1007"/>
      <c r="I100" s="1007"/>
      <c r="J100" s="1007"/>
    </row>
    <row r="101" spans="1:10" x14ac:dyDescent="0.2">
      <c r="A101" s="1006">
        <f t="shared" si="4"/>
        <v>58</v>
      </c>
      <c r="B101" s="1006">
        <f t="shared" si="5"/>
        <v>80</v>
      </c>
      <c r="C101" s="1008" t="s">
        <v>2363</v>
      </c>
      <c r="D101" s="1008" t="s">
        <v>325</v>
      </c>
      <c r="E101" s="1008" t="s">
        <v>221</v>
      </c>
      <c r="F101" s="1007"/>
      <c r="G101" s="1007"/>
      <c r="H101" s="1007"/>
      <c r="I101" s="1007"/>
      <c r="J101" s="1007"/>
    </row>
    <row r="102" spans="1:10" x14ac:dyDescent="0.2">
      <c r="A102" s="1006">
        <f t="shared" si="4"/>
        <v>59</v>
      </c>
      <c r="B102" s="1006">
        <f t="shared" si="5"/>
        <v>81</v>
      </c>
      <c r="C102" s="1008" t="s">
        <v>2362</v>
      </c>
      <c r="D102" s="1004" t="s">
        <v>229</v>
      </c>
      <c r="E102" s="1004"/>
      <c r="F102" s="1007"/>
      <c r="G102" s="1007"/>
      <c r="H102" s="1007"/>
      <c r="I102" s="1007"/>
      <c r="J102" s="1007"/>
    </row>
    <row r="103" spans="1:10" x14ac:dyDescent="0.2">
      <c r="A103" s="1006">
        <f t="shared" si="4"/>
        <v>60</v>
      </c>
      <c r="B103" s="1006">
        <f t="shared" si="5"/>
        <v>82</v>
      </c>
      <c r="C103" s="1005" t="s">
        <v>2361</v>
      </c>
      <c r="D103" s="1004" t="s">
        <v>2360</v>
      </c>
      <c r="E103" s="1004"/>
      <c r="F103" s="1007"/>
      <c r="G103" s="1007"/>
      <c r="H103" s="1007"/>
      <c r="I103" s="1007"/>
      <c r="J103" s="1007"/>
    </row>
    <row r="104" spans="1:10" x14ac:dyDescent="0.2">
      <c r="A104" s="1006">
        <f t="shared" si="4"/>
        <v>61</v>
      </c>
      <c r="B104" s="1006">
        <f t="shared" si="5"/>
        <v>83</v>
      </c>
      <c r="C104" s="1004" t="s">
        <v>2359</v>
      </c>
      <c r="D104" s="1004" t="s">
        <v>224</v>
      </c>
      <c r="E104" s="1004"/>
      <c r="F104" s="1007"/>
      <c r="G104" s="1007"/>
      <c r="H104" s="1007"/>
      <c r="I104" s="1007"/>
      <c r="J104" s="1007"/>
    </row>
    <row r="105" spans="1:10" ht="15" customHeight="1" x14ac:dyDescent="0.2">
      <c r="A105" s="1006">
        <f t="shared" si="4"/>
        <v>62</v>
      </c>
      <c r="B105" s="1006">
        <f t="shared" si="5"/>
        <v>84</v>
      </c>
      <c r="C105" s="1004" t="s">
        <v>2358</v>
      </c>
      <c r="D105" s="1004" t="s">
        <v>263</v>
      </c>
      <c r="E105" s="1004"/>
      <c r="F105" s="1007"/>
      <c r="G105" s="1007"/>
      <c r="H105" s="1007"/>
      <c r="I105" s="1007"/>
      <c r="J105" s="1007"/>
    </row>
    <row r="106" spans="1:10" x14ac:dyDescent="0.2">
      <c r="A106" s="1006">
        <f t="shared" si="4"/>
        <v>63</v>
      </c>
      <c r="B106" s="1006">
        <f t="shared" si="5"/>
        <v>85</v>
      </c>
      <c r="C106" s="1008" t="s">
        <v>2357</v>
      </c>
      <c r="D106" s="1004" t="s">
        <v>323</v>
      </c>
      <c r="E106" s="1004"/>
      <c r="F106" s="1007"/>
      <c r="G106" s="1007"/>
      <c r="H106" s="1007"/>
      <c r="I106" s="1007"/>
      <c r="J106" s="1007"/>
    </row>
    <row r="107" spans="1:10" x14ac:dyDescent="0.2">
      <c r="A107" s="1006"/>
      <c r="B107" s="1006">
        <f t="shared" si="5"/>
        <v>86</v>
      </c>
      <c r="C107" s="1004"/>
      <c r="D107" s="1004" t="s">
        <v>317</v>
      </c>
      <c r="E107" s="1004"/>
      <c r="F107" s="1007"/>
      <c r="G107" s="1007"/>
      <c r="H107" s="1007"/>
      <c r="I107" s="1007"/>
      <c r="J107" s="1007"/>
    </row>
    <row r="108" spans="1:10" x14ac:dyDescent="0.2">
      <c r="A108" s="1006">
        <v>64</v>
      </c>
      <c r="B108" s="1006">
        <f t="shared" si="5"/>
        <v>87</v>
      </c>
      <c r="C108" s="1008" t="s">
        <v>2356</v>
      </c>
      <c r="D108" s="1004" t="s">
        <v>2355</v>
      </c>
      <c r="E108" s="1004"/>
      <c r="F108" s="1007"/>
      <c r="G108" s="1007"/>
      <c r="H108" s="1007"/>
      <c r="I108" s="1007"/>
      <c r="J108" s="1007"/>
    </row>
    <row r="109" spans="1:10" x14ac:dyDescent="0.2">
      <c r="A109" s="1006"/>
      <c r="B109" s="1006">
        <f t="shared" si="5"/>
        <v>88</v>
      </c>
      <c r="C109" s="1008"/>
      <c r="D109" s="1004" t="s">
        <v>2354</v>
      </c>
      <c r="E109" s="1004"/>
      <c r="F109" s="1007"/>
      <c r="G109" s="1007"/>
      <c r="H109" s="1007"/>
      <c r="I109" s="1007"/>
      <c r="J109" s="1007"/>
    </row>
    <row r="110" spans="1:10" x14ac:dyDescent="0.2">
      <c r="A110" s="1006">
        <v>65</v>
      </c>
      <c r="B110" s="1006">
        <f t="shared" si="5"/>
        <v>89</v>
      </c>
      <c r="C110" s="1004" t="s">
        <v>2353</v>
      </c>
      <c r="D110" s="1004" t="s">
        <v>2352</v>
      </c>
      <c r="E110" s="1004"/>
      <c r="F110" s="1007"/>
      <c r="G110" s="1007"/>
      <c r="H110" s="1007"/>
      <c r="I110" s="1007"/>
      <c r="J110" s="1007"/>
    </row>
    <row r="111" spans="1:10" x14ac:dyDescent="0.2">
      <c r="A111" s="1006"/>
      <c r="B111" s="1006">
        <v>90</v>
      </c>
      <c r="C111" s="1008"/>
      <c r="D111" s="1004" t="s">
        <v>2351</v>
      </c>
      <c r="E111" s="1004"/>
      <c r="F111" s="1007"/>
      <c r="G111" s="1007"/>
      <c r="H111" s="1007"/>
      <c r="I111" s="1007"/>
      <c r="J111" s="1007"/>
    </row>
    <row r="112" spans="1:10" x14ac:dyDescent="0.2">
      <c r="A112" s="1006"/>
      <c r="B112" s="1006"/>
      <c r="F112" s="1007"/>
      <c r="G112" s="1007"/>
      <c r="H112" s="1007"/>
      <c r="I112" s="1007"/>
      <c r="J112" s="1007"/>
    </row>
    <row r="113" spans="1:10" x14ac:dyDescent="0.2">
      <c r="A113" s="1006"/>
      <c r="B113" s="1006"/>
      <c r="C113" s="1018"/>
      <c r="D113" s="1004"/>
      <c r="E113" s="1004"/>
      <c r="F113" s="1007"/>
      <c r="G113" s="1007"/>
      <c r="H113" s="1007"/>
      <c r="I113" s="1007"/>
      <c r="J113" s="1007"/>
    </row>
    <row r="114" spans="1:10" x14ac:dyDescent="0.2">
      <c r="A114" s="1006"/>
      <c r="B114" s="1006"/>
      <c r="C114" s="1019" t="s">
        <v>9</v>
      </c>
      <c r="D114" s="1004"/>
      <c r="E114" s="1004"/>
      <c r="F114" s="1007"/>
      <c r="G114" s="1007"/>
      <c r="H114" s="1007"/>
      <c r="I114" s="1007"/>
      <c r="J114" s="1007"/>
    </row>
    <row r="115" spans="1:10" x14ac:dyDescent="0.2">
      <c r="A115" s="1006"/>
      <c r="B115" s="1002"/>
      <c r="C115" s="1018"/>
      <c r="D115" s="1004"/>
      <c r="E115" s="1004"/>
      <c r="F115" s="1007"/>
      <c r="G115" s="1007"/>
      <c r="H115" s="1007"/>
      <c r="I115" s="1007"/>
      <c r="J115" s="1007"/>
    </row>
    <row r="116" spans="1:10" x14ac:dyDescent="0.2">
      <c r="A116" s="1006">
        <v>66</v>
      </c>
      <c r="B116" s="1006">
        <f>B111+1</f>
        <v>91</v>
      </c>
      <c r="C116" s="1004" t="s">
        <v>2350</v>
      </c>
      <c r="D116" s="1004" t="s">
        <v>2349</v>
      </c>
      <c r="E116" s="1004"/>
      <c r="F116" s="1007"/>
      <c r="G116" s="1007"/>
      <c r="H116" s="1007"/>
      <c r="I116" s="1007"/>
      <c r="J116" s="1007"/>
    </row>
    <row r="117" spans="1:10" x14ac:dyDescent="0.2">
      <c r="A117" s="1006"/>
      <c r="B117" s="1006">
        <f t="shared" ref="B117:B144" si="6">B116+1</f>
        <v>92</v>
      </c>
      <c r="C117" s="1004"/>
      <c r="D117" s="1004" t="s">
        <v>2348</v>
      </c>
      <c r="E117" s="1004"/>
      <c r="F117" s="1007"/>
      <c r="G117" s="1007"/>
      <c r="H117" s="1007"/>
      <c r="I117" s="1007"/>
      <c r="J117" s="1007"/>
    </row>
    <row r="118" spans="1:10" x14ac:dyDescent="0.2">
      <c r="A118" s="1006">
        <v>67</v>
      </c>
      <c r="B118" s="1006">
        <f t="shared" si="6"/>
        <v>93</v>
      </c>
      <c r="C118" s="1004" t="s">
        <v>2347</v>
      </c>
      <c r="D118" s="1004" t="s">
        <v>634</v>
      </c>
      <c r="E118" s="1004"/>
      <c r="F118" s="1007"/>
      <c r="G118" s="1007"/>
      <c r="H118" s="1007"/>
      <c r="I118" s="1007"/>
      <c r="J118" s="1007"/>
    </row>
    <row r="119" spans="1:10" x14ac:dyDescent="0.2">
      <c r="A119" s="1006"/>
      <c r="B119" s="1006">
        <f t="shared" si="6"/>
        <v>94</v>
      </c>
      <c r="C119" s="1008" t="s">
        <v>2346</v>
      </c>
      <c r="D119" s="1004" t="s">
        <v>627</v>
      </c>
      <c r="E119" s="1004"/>
      <c r="F119" s="1007"/>
      <c r="G119" s="1007"/>
      <c r="H119" s="1007"/>
      <c r="I119" s="1007"/>
      <c r="J119" s="1007"/>
    </row>
    <row r="120" spans="1:10" x14ac:dyDescent="0.2">
      <c r="A120" s="1006"/>
      <c r="B120" s="1006">
        <f t="shared" si="6"/>
        <v>95</v>
      </c>
      <c r="C120" s="1004" t="s">
        <v>2345</v>
      </c>
      <c r="D120" s="1004" t="s">
        <v>2344</v>
      </c>
      <c r="E120" s="1004"/>
      <c r="F120" s="1007"/>
      <c r="G120" s="1007"/>
      <c r="H120" s="1007"/>
      <c r="I120" s="1007"/>
      <c r="J120" s="1007"/>
    </row>
    <row r="121" spans="1:10" x14ac:dyDescent="0.2">
      <c r="A121" s="1006">
        <v>68</v>
      </c>
      <c r="B121" s="1006">
        <f t="shared" si="6"/>
        <v>96</v>
      </c>
      <c r="C121" s="1004" t="s">
        <v>2343</v>
      </c>
      <c r="D121" s="1004" t="s">
        <v>632</v>
      </c>
      <c r="E121" s="1004"/>
      <c r="F121" s="1007"/>
      <c r="G121" s="1007"/>
      <c r="H121" s="1007"/>
      <c r="I121" s="1007"/>
      <c r="J121" s="1007"/>
    </row>
    <row r="122" spans="1:10" x14ac:dyDescent="0.2">
      <c r="A122" s="1006">
        <f>A121+1</f>
        <v>69</v>
      </c>
      <c r="B122" s="1006">
        <f t="shared" si="6"/>
        <v>97</v>
      </c>
      <c r="C122" s="1004" t="s">
        <v>2342</v>
      </c>
      <c r="D122" s="1004" t="s">
        <v>2341</v>
      </c>
      <c r="E122" s="1004"/>
      <c r="F122" s="1007"/>
      <c r="G122" s="1007"/>
      <c r="H122" s="1007"/>
      <c r="I122" s="1007"/>
      <c r="J122" s="1007"/>
    </row>
    <row r="123" spans="1:10" x14ac:dyDescent="0.2">
      <c r="A123" s="1006">
        <f>A122+1</f>
        <v>70</v>
      </c>
      <c r="B123" s="1006">
        <f t="shared" si="6"/>
        <v>98</v>
      </c>
      <c r="C123" s="1004" t="s">
        <v>2340</v>
      </c>
      <c r="D123" s="1004" t="s">
        <v>645</v>
      </c>
      <c r="E123" s="1004"/>
      <c r="F123" s="1007"/>
      <c r="G123" s="1007"/>
      <c r="H123" s="1007"/>
      <c r="I123" s="1007"/>
      <c r="J123" s="1007"/>
    </row>
    <row r="124" spans="1:10" x14ac:dyDescent="0.2">
      <c r="A124" s="1006">
        <f>A123+1</f>
        <v>71</v>
      </c>
      <c r="B124" s="1006">
        <f t="shared" si="6"/>
        <v>99</v>
      </c>
      <c r="C124" s="1004" t="s">
        <v>2339</v>
      </c>
      <c r="D124" s="1004" t="s">
        <v>2338</v>
      </c>
      <c r="E124" s="1004"/>
      <c r="F124" s="1007"/>
      <c r="G124" s="1007"/>
      <c r="H124" s="1007"/>
      <c r="I124" s="1007"/>
      <c r="J124" s="1007"/>
    </row>
    <row r="125" spans="1:10" x14ac:dyDescent="0.2">
      <c r="A125" s="1006">
        <f>A124+1</f>
        <v>72</v>
      </c>
      <c r="B125" s="1006">
        <f t="shared" si="6"/>
        <v>100</v>
      </c>
      <c r="C125" s="1004" t="s">
        <v>2337</v>
      </c>
      <c r="D125" s="1004" t="s">
        <v>2336</v>
      </c>
      <c r="E125" s="1004"/>
      <c r="F125" s="1007"/>
      <c r="G125" s="1007"/>
      <c r="H125" s="1007"/>
      <c r="I125" s="1007"/>
      <c r="J125" s="1007"/>
    </row>
    <row r="126" spans="1:10" x14ac:dyDescent="0.2">
      <c r="A126" s="1006"/>
      <c r="B126" s="1006">
        <f t="shared" si="6"/>
        <v>101</v>
      </c>
      <c r="C126" s="1008" t="s">
        <v>2308</v>
      </c>
      <c r="D126" s="1004" t="s">
        <v>668</v>
      </c>
      <c r="E126" s="1004"/>
      <c r="F126" s="1007"/>
      <c r="G126" s="1007"/>
      <c r="H126" s="1007"/>
      <c r="I126" s="1007"/>
      <c r="J126" s="1007"/>
    </row>
    <row r="127" spans="1:10" x14ac:dyDescent="0.2">
      <c r="A127" s="1006"/>
      <c r="B127" s="1006">
        <f t="shared" si="6"/>
        <v>102</v>
      </c>
      <c r="C127" s="1004" t="s">
        <v>2335</v>
      </c>
      <c r="D127" s="1004" t="s">
        <v>2334</v>
      </c>
      <c r="E127" s="1004"/>
      <c r="F127" s="1007"/>
      <c r="G127" s="1007"/>
      <c r="H127" s="1007"/>
      <c r="I127" s="1007"/>
      <c r="J127" s="1007"/>
    </row>
    <row r="128" spans="1:10" x14ac:dyDescent="0.2">
      <c r="A128" s="1006"/>
      <c r="B128" s="1006">
        <f t="shared" si="6"/>
        <v>103</v>
      </c>
      <c r="C128" s="1004" t="s">
        <v>2333</v>
      </c>
      <c r="D128" s="1004" t="s">
        <v>664</v>
      </c>
      <c r="E128" s="1006" t="s">
        <v>2332</v>
      </c>
      <c r="F128" s="1007"/>
      <c r="G128" s="1007"/>
      <c r="H128" s="1007"/>
      <c r="I128" s="1007"/>
      <c r="J128" s="1007"/>
    </row>
    <row r="129" spans="1:10" x14ac:dyDescent="0.2">
      <c r="A129" s="1006">
        <v>73</v>
      </c>
      <c r="B129" s="1006">
        <f t="shared" si="6"/>
        <v>104</v>
      </c>
      <c r="C129" s="1004" t="s">
        <v>2331</v>
      </c>
      <c r="D129" s="1004" t="s">
        <v>643</v>
      </c>
      <c r="E129" s="1004"/>
      <c r="F129" s="1007"/>
      <c r="G129" s="1007"/>
      <c r="H129" s="1007"/>
      <c r="I129" s="1007"/>
      <c r="J129" s="1007"/>
    </row>
    <row r="130" spans="1:10" x14ac:dyDescent="0.2">
      <c r="A130" s="1006">
        <f>A129+1</f>
        <v>74</v>
      </c>
      <c r="B130" s="1006">
        <f t="shared" si="6"/>
        <v>105</v>
      </c>
      <c r="C130" s="1004" t="s">
        <v>2330</v>
      </c>
      <c r="D130" s="1004" t="s">
        <v>895</v>
      </c>
      <c r="E130" s="1004" t="s">
        <v>2329</v>
      </c>
      <c r="F130" s="1007"/>
      <c r="G130" s="1007"/>
      <c r="H130" s="1007"/>
      <c r="I130" s="1007"/>
      <c r="J130" s="1007"/>
    </row>
    <row r="131" spans="1:10" x14ac:dyDescent="0.2">
      <c r="A131" s="1006">
        <f>A130+1</f>
        <v>75</v>
      </c>
      <c r="B131" s="1006">
        <f t="shared" si="6"/>
        <v>106</v>
      </c>
      <c r="C131" s="1004" t="s">
        <v>2328</v>
      </c>
      <c r="D131" s="1004" t="s">
        <v>652</v>
      </c>
      <c r="E131" s="1004"/>
      <c r="F131" s="1007"/>
      <c r="G131" s="1007"/>
      <c r="H131" s="1007"/>
      <c r="I131" s="1007"/>
      <c r="J131" s="1007"/>
    </row>
    <row r="132" spans="1:10" x14ac:dyDescent="0.2">
      <c r="A132" s="1006">
        <f>A131+1</f>
        <v>76</v>
      </c>
      <c r="B132" s="1006">
        <f t="shared" si="6"/>
        <v>107</v>
      </c>
      <c r="C132" s="1004" t="s">
        <v>2327</v>
      </c>
      <c r="D132" s="1004" t="s">
        <v>648</v>
      </c>
      <c r="E132" s="1004"/>
      <c r="F132" s="1007"/>
      <c r="G132" s="1007"/>
      <c r="H132" s="1007"/>
      <c r="I132" s="1007"/>
      <c r="J132" s="1007"/>
    </row>
    <row r="133" spans="1:10" x14ac:dyDescent="0.2">
      <c r="A133" s="1006">
        <f>A132+1</f>
        <v>77</v>
      </c>
      <c r="B133" s="1006">
        <f t="shared" si="6"/>
        <v>108</v>
      </c>
      <c r="C133" s="1004" t="s">
        <v>2326</v>
      </c>
      <c r="D133" s="1004" t="s">
        <v>626</v>
      </c>
      <c r="E133" s="1004"/>
      <c r="F133" s="1007"/>
      <c r="G133" s="1007"/>
      <c r="H133" s="1007"/>
      <c r="I133" s="1007"/>
      <c r="J133" s="1007"/>
    </row>
    <row r="134" spans="1:10" x14ac:dyDescent="0.2">
      <c r="A134" s="1006">
        <f>A133+1</f>
        <v>78</v>
      </c>
      <c r="B134" s="1006">
        <f t="shared" si="6"/>
        <v>109</v>
      </c>
      <c r="C134" s="1004" t="s">
        <v>2325</v>
      </c>
      <c r="D134" s="1004" t="s">
        <v>2324</v>
      </c>
      <c r="E134" s="1004"/>
      <c r="F134" s="1007"/>
      <c r="G134" s="1007"/>
      <c r="H134" s="1007"/>
      <c r="I134" s="1007"/>
      <c r="J134" s="1007"/>
    </row>
    <row r="135" spans="1:10" x14ac:dyDescent="0.2">
      <c r="A135" s="1006"/>
      <c r="B135" s="1006">
        <f t="shared" si="6"/>
        <v>110</v>
      </c>
      <c r="C135" s="1004" t="s">
        <v>2323</v>
      </c>
      <c r="D135" s="1004" t="s">
        <v>322</v>
      </c>
      <c r="E135" s="1004"/>
      <c r="F135" s="1007"/>
      <c r="G135" s="1007"/>
      <c r="H135" s="1007"/>
      <c r="I135" s="1007"/>
      <c r="J135" s="1007"/>
    </row>
    <row r="136" spans="1:10" x14ac:dyDescent="0.2">
      <c r="A136" s="1006">
        <v>79</v>
      </c>
      <c r="B136" s="1006">
        <f t="shared" si="6"/>
        <v>111</v>
      </c>
      <c r="C136" s="1004" t="s">
        <v>2322</v>
      </c>
      <c r="D136" s="1004" t="s">
        <v>2321</v>
      </c>
      <c r="E136" s="1004"/>
      <c r="F136" s="1007"/>
      <c r="G136" s="1007"/>
      <c r="H136" s="1007"/>
      <c r="I136" s="1007"/>
      <c r="J136" s="1007"/>
    </row>
    <row r="137" spans="1:10" x14ac:dyDescent="0.2">
      <c r="A137" s="1006">
        <f>A136+1</f>
        <v>80</v>
      </c>
      <c r="B137" s="1006">
        <f t="shared" si="6"/>
        <v>112</v>
      </c>
      <c r="C137" s="1004" t="s">
        <v>2320</v>
      </c>
      <c r="D137" s="1004" t="s">
        <v>2319</v>
      </c>
      <c r="E137" s="1004"/>
      <c r="F137" s="1007"/>
      <c r="G137" s="1007"/>
      <c r="H137" s="1007"/>
      <c r="I137" s="1007"/>
      <c r="J137" s="1007"/>
    </row>
    <row r="138" spans="1:10" x14ac:dyDescent="0.2">
      <c r="A138" s="1006"/>
      <c r="B138" s="1006">
        <f t="shared" si="6"/>
        <v>113</v>
      </c>
      <c r="C138" s="1004" t="s">
        <v>2318</v>
      </c>
      <c r="D138" s="1004" t="s">
        <v>650</v>
      </c>
      <c r="E138" s="1004"/>
      <c r="F138" s="1007"/>
      <c r="G138" s="1007"/>
      <c r="H138" s="1007"/>
      <c r="I138" s="1007"/>
      <c r="J138" s="1007"/>
    </row>
    <row r="139" spans="1:10" x14ac:dyDescent="0.2">
      <c r="A139" s="1006"/>
      <c r="B139" s="1006">
        <f t="shared" si="6"/>
        <v>114</v>
      </c>
      <c r="C139" s="1004" t="s">
        <v>2317</v>
      </c>
      <c r="D139" s="1004" t="s">
        <v>281</v>
      </c>
      <c r="E139" s="1004"/>
      <c r="F139" s="1007"/>
      <c r="G139" s="1007"/>
      <c r="H139" s="1007"/>
      <c r="I139" s="1007"/>
      <c r="J139" s="1007"/>
    </row>
    <row r="140" spans="1:10" x14ac:dyDescent="0.2">
      <c r="A140" s="1006">
        <v>81</v>
      </c>
      <c r="B140" s="1006">
        <f t="shared" si="6"/>
        <v>115</v>
      </c>
      <c r="C140" s="1004" t="s">
        <v>2316</v>
      </c>
      <c r="D140" s="1004" t="s">
        <v>2315</v>
      </c>
      <c r="E140" s="1004"/>
      <c r="F140" s="1007"/>
      <c r="G140" s="1007"/>
      <c r="H140" s="1007"/>
      <c r="I140" s="1007"/>
      <c r="J140" s="1007"/>
    </row>
    <row r="141" spans="1:10" x14ac:dyDescent="0.2">
      <c r="A141" s="1006">
        <f>A140+1</f>
        <v>82</v>
      </c>
      <c r="B141" s="1006">
        <f t="shared" si="6"/>
        <v>116</v>
      </c>
      <c r="C141" s="1004" t="s">
        <v>2314</v>
      </c>
      <c r="D141" s="1004" t="s">
        <v>645</v>
      </c>
      <c r="E141" s="1004"/>
      <c r="F141" s="1007"/>
      <c r="G141" s="1007"/>
      <c r="H141" s="1007"/>
      <c r="I141" s="1007"/>
      <c r="J141" s="1007"/>
    </row>
    <row r="142" spans="1:10" x14ac:dyDescent="0.2">
      <c r="A142" s="1006">
        <f>A141+1</f>
        <v>83</v>
      </c>
      <c r="B142" s="1006">
        <f t="shared" si="6"/>
        <v>117</v>
      </c>
      <c r="C142" s="1004" t="s">
        <v>2313</v>
      </c>
      <c r="D142" s="1004" t="s">
        <v>649</v>
      </c>
      <c r="E142" s="1004"/>
      <c r="F142" s="1007"/>
      <c r="G142" s="1007"/>
      <c r="H142" s="1007"/>
      <c r="I142" s="1007"/>
      <c r="J142" s="1007"/>
    </row>
    <row r="143" spans="1:10" x14ac:dyDescent="0.2">
      <c r="A143" s="1006">
        <f>A142+1</f>
        <v>84</v>
      </c>
      <c r="B143" s="1006">
        <f t="shared" si="6"/>
        <v>118</v>
      </c>
      <c r="C143" s="1004" t="s">
        <v>2312</v>
      </c>
      <c r="D143" s="1004" t="s">
        <v>638</v>
      </c>
      <c r="E143" s="1004"/>
      <c r="F143" s="1007"/>
      <c r="G143" s="1007"/>
      <c r="H143" s="1007"/>
      <c r="I143" s="1007"/>
      <c r="J143" s="1007"/>
    </row>
    <row r="144" spans="1:10" x14ac:dyDescent="0.2">
      <c r="A144" s="1006"/>
      <c r="B144" s="1006">
        <f t="shared" si="6"/>
        <v>119</v>
      </c>
      <c r="C144" s="1004"/>
      <c r="D144" s="1004" t="s">
        <v>637</v>
      </c>
      <c r="E144" s="1004"/>
      <c r="F144" s="1007"/>
      <c r="G144" s="1007"/>
      <c r="H144" s="1007"/>
      <c r="I144" s="1007"/>
      <c r="J144" s="1007"/>
    </row>
    <row r="145" spans="1:10" x14ac:dyDescent="0.2">
      <c r="A145" s="1006"/>
      <c r="B145" s="1006">
        <v>120</v>
      </c>
      <c r="C145" s="1004"/>
      <c r="D145" s="1004" t="s">
        <v>2311</v>
      </c>
      <c r="E145" s="1004"/>
      <c r="F145" s="1007"/>
      <c r="G145" s="1007"/>
      <c r="H145" s="1007"/>
      <c r="I145" s="1007"/>
      <c r="J145" s="1007"/>
    </row>
    <row r="146" spans="1:10" x14ac:dyDescent="0.2">
      <c r="A146" s="1006"/>
      <c r="B146" s="1006">
        <f>B145+1</f>
        <v>121</v>
      </c>
      <c r="C146" s="1004"/>
      <c r="D146" s="1004" t="s">
        <v>630</v>
      </c>
      <c r="E146" s="1004"/>
      <c r="F146" s="1007"/>
      <c r="G146" s="1007"/>
      <c r="H146" s="1007"/>
      <c r="I146" s="1007"/>
      <c r="J146" s="1007"/>
    </row>
    <row r="147" spans="1:10" x14ac:dyDescent="0.2">
      <c r="A147" s="1006"/>
      <c r="B147" s="1006"/>
      <c r="C147" s="1004"/>
      <c r="D147" s="1004"/>
      <c r="E147" s="1004"/>
      <c r="F147" s="1007"/>
      <c r="G147" s="1007"/>
      <c r="H147" s="1007"/>
      <c r="I147" s="1007"/>
      <c r="J147" s="1007"/>
    </row>
    <row r="148" spans="1:10" x14ac:dyDescent="0.2">
      <c r="A148" s="1006"/>
      <c r="B148" s="1006"/>
      <c r="C148" s="1004"/>
      <c r="D148" s="1004"/>
      <c r="E148" s="1004"/>
      <c r="F148" s="1007"/>
      <c r="G148" s="1007"/>
      <c r="H148" s="1007"/>
      <c r="I148" s="1007"/>
      <c r="J148" s="1007"/>
    </row>
    <row r="149" spans="1:10" x14ac:dyDescent="0.2">
      <c r="A149" s="1006"/>
      <c r="B149" s="1002"/>
      <c r="C149" s="1017" t="s">
        <v>8</v>
      </c>
      <c r="D149" s="1004"/>
      <c r="E149" s="1004"/>
      <c r="F149" s="1007"/>
      <c r="G149" s="1007"/>
      <c r="H149" s="1007"/>
      <c r="I149" s="1007"/>
      <c r="J149" s="1007"/>
    </row>
    <row r="150" spans="1:10" x14ac:dyDescent="0.2">
      <c r="A150" s="1006"/>
      <c r="B150" s="1002"/>
      <c r="C150" s="1004"/>
      <c r="D150" s="1004"/>
      <c r="E150" s="1004"/>
      <c r="F150" s="1007"/>
      <c r="G150" s="1007"/>
      <c r="H150" s="1007"/>
      <c r="I150" s="1007"/>
      <c r="J150" s="1007"/>
    </row>
    <row r="151" spans="1:10" x14ac:dyDescent="0.2">
      <c r="A151" s="1006">
        <v>85</v>
      </c>
      <c r="B151" s="1006">
        <f>B146+1</f>
        <v>122</v>
      </c>
      <c r="C151" s="1008" t="s">
        <v>2310</v>
      </c>
      <c r="D151" s="1004" t="s">
        <v>2309</v>
      </c>
      <c r="E151" s="1004"/>
      <c r="F151" s="1007"/>
      <c r="G151" s="1007"/>
      <c r="H151" s="1007"/>
      <c r="I151" s="1007"/>
      <c r="J151" s="1007"/>
    </row>
    <row r="152" spans="1:10" x14ac:dyDescent="0.2">
      <c r="A152" s="1006"/>
      <c r="B152" s="1006">
        <f>B151+1</f>
        <v>123</v>
      </c>
      <c r="C152" s="1016"/>
      <c r="D152" s="1004" t="s">
        <v>882</v>
      </c>
      <c r="E152" s="1004"/>
      <c r="F152" s="1007"/>
      <c r="G152" s="1007"/>
      <c r="H152" s="1007"/>
      <c r="I152" s="1007"/>
      <c r="J152" s="1007"/>
    </row>
    <row r="153" spans="1:10" x14ac:dyDescent="0.2">
      <c r="A153" s="1006"/>
      <c r="B153" s="1006">
        <f>B152+1</f>
        <v>124</v>
      </c>
      <c r="C153" s="1016"/>
      <c r="D153" s="1004" t="s">
        <v>881</v>
      </c>
      <c r="E153" s="1004"/>
      <c r="F153" s="1007"/>
      <c r="G153" s="1007"/>
      <c r="H153" s="1007"/>
      <c r="I153" s="1007"/>
      <c r="J153" s="1007"/>
    </row>
    <row r="154" spans="1:10" x14ac:dyDescent="0.2">
      <c r="A154" s="1006"/>
      <c r="B154" s="1006">
        <f>B153+1</f>
        <v>125</v>
      </c>
      <c r="C154" s="1008" t="s">
        <v>2308</v>
      </c>
      <c r="D154" s="1004" t="s">
        <v>2307</v>
      </c>
      <c r="E154" s="1004"/>
      <c r="F154" s="1007"/>
      <c r="G154" s="1007"/>
      <c r="H154" s="1007"/>
      <c r="I154" s="1007"/>
      <c r="J154" s="1007"/>
    </row>
    <row r="155" spans="1:10" x14ac:dyDescent="0.2">
      <c r="A155" s="1006">
        <v>86</v>
      </c>
      <c r="B155" s="1006">
        <v>126</v>
      </c>
      <c r="C155" s="1008" t="s">
        <v>2306</v>
      </c>
      <c r="D155" s="1004" t="s">
        <v>883</v>
      </c>
      <c r="E155" s="1004"/>
      <c r="F155" s="1007"/>
      <c r="G155" s="1007"/>
      <c r="H155" s="1007"/>
      <c r="I155" s="1007"/>
      <c r="J155" s="1007"/>
    </row>
    <row r="156" spans="1:10" x14ac:dyDescent="0.2">
      <c r="A156" s="1006">
        <f>A155+1</f>
        <v>87</v>
      </c>
      <c r="B156" s="1006">
        <f>B155+1</f>
        <v>127</v>
      </c>
      <c r="C156" s="1008" t="s">
        <v>2305</v>
      </c>
      <c r="D156" s="1004" t="s">
        <v>889</v>
      </c>
      <c r="E156" s="1004"/>
      <c r="F156" s="1007"/>
      <c r="G156" s="1007"/>
      <c r="H156" s="1007"/>
      <c r="I156" s="1007"/>
      <c r="J156" s="1007"/>
    </row>
    <row r="157" spans="1:10" x14ac:dyDescent="0.2">
      <c r="A157" s="1006"/>
      <c r="B157" s="1006"/>
      <c r="C157" s="1016"/>
      <c r="D157" s="1004"/>
      <c r="E157" s="1004"/>
      <c r="F157" s="1007"/>
      <c r="G157" s="1007"/>
      <c r="H157" s="1007"/>
      <c r="I157" s="1007"/>
      <c r="J157" s="1007"/>
    </row>
    <row r="158" spans="1:10" x14ac:dyDescent="0.2">
      <c r="A158" s="1006"/>
      <c r="B158" s="1006"/>
      <c r="C158" s="1016"/>
      <c r="D158" s="1004"/>
      <c r="E158" s="1004"/>
      <c r="F158" s="1007"/>
      <c r="G158" s="1007"/>
      <c r="H158" s="1007"/>
      <c r="I158" s="1007"/>
      <c r="J158" s="1007"/>
    </row>
    <row r="159" spans="1:10" x14ac:dyDescent="0.2">
      <c r="A159" s="1006"/>
      <c r="B159" s="1002"/>
      <c r="C159" s="1013" t="s">
        <v>25</v>
      </c>
      <c r="D159" s="1004"/>
      <c r="E159" s="1004"/>
      <c r="F159" s="1007"/>
      <c r="G159" s="1007"/>
      <c r="H159" s="1007"/>
      <c r="I159" s="1007"/>
      <c r="J159" s="1007"/>
    </row>
    <row r="160" spans="1:10" x14ac:dyDescent="0.2">
      <c r="A160" s="1006"/>
      <c r="B160" s="1002"/>
      <c r="C160" s="1004"/>
      <c r="D160" s="1004"/>
      <c r="E160" s="1004"/>
      <c r="F160" s="1007"/>
      <c r="G160" s="1007"/>
      <c r="H160" s="1007"/>
      <c r="I160" s="1007"/>
      <c r="J160" s="1007"/>
    </row>
    <row r="161" spans="1:10" ht="14.25" x14ac:dyDescent="0.2">
      <c r="A161" s="1006">
        <v>88</v>
      </c>
      <c r="B161" s="1006">
        <f>B156+1</f>
        <v>128</v>
      </c>
      <c r="C161" s="1015" t="s">
        <v>2304</v>
      </c>
      <c r="D161" s="1014" t="s">
        <v>228</v>
      </c>
      <c r="E161" s="1004"/>
      <c r="F161" s="1007"/>
      <c r="G161" s="1007"/>
      <c r="H161" s="1007"/>
      <c r="I161" s="1007"/>
      <c r="J161" s="1007"/>
    </row>
    <row r="162" spans="1:10" ht="14.25" x14ac:dyDescent="0.2">
      <c r="A162" s="1006"/>
      <c r="B162" s="1006">
        <v>129</v>
      </c>
      <c r="C162" s="1015" t="s">
        <v>2303</v>
      </c>
      <c r="D162" s="1014" t="s">
        <v>939</v>
      </c>
      <c r="E162" s="1004"/>
      <c r="F162" s="1007"/>
      <c r="G162" s="1007"/>
      <c r="H162" s="1007"/>
      <c r="I162" s="1007"/>
      <c r="J162" s="1007"/>
    </row>
    <row r="163" spans="1:10" x14ac:dyDescent="0.2">
      <c r="A163" s="1006">
        <v>89</v>
      </c>
      <c r="B163" s="1006">
        <f>B162+1</f>
        <v>130</v>
      </c>
      <c r="C163" s="1008" t="s">
        <v>2302</v>
      </c>
      <c r="D163" s="1014" t="s">
        <v>937</v>
      </c>
      <c r="E163" s="1004"/>
      <c r="F163" s="1007"/>
      <c r="G163" s="1007"/>
      <c r="H163" s="1007"/>
      <c r="I163" s="1007"/>
      <c r="J163" s="1007"/>
    </row>
    <row r="164" spans="1:10" x14ac:dyDescent="0.2">
      <c r="A164" s="1006"/>
      <c r="B164" s="1006"/>
      <c r="C164" s="1004"/>
      <c r="D164" s="1004"/>
      <c r="E164" s="1004"/>
      <c r="F164" s="1007"/>
      <c r="G164" s="1007"/>
      <c r="H164" s="1007"/>
      <c r="I164" s="1007"/>
      <c r="J164" s="1007"/>
    </row>
    <row r="165" spans="1:10" x14ac:dyDescent="0.2">
      <c r="A165" s="1006"/>
      <c r="B165" s="1006"/>
      <c r="C165" s="1004"/>
      <c r="D165" s="1004"/>
      <c r="E165" s="1004"/>
      <c r="F165" s="1007"/>
      <c r="G165" s="1007"/>
      <c r="H165" s="1007"/>
      <c r="I165" s="1007"/>
      <c r="J165" s="1007"/>
    </row>
    <row r="166" spans="1:10" x14ac:dyDescent="0.2">
      <c r="A166" s="1006"/>
      <c r="B166" s="1002"/>
      <c r="C166" s="1013" t="s">
        <v>24</v>
      </c>
      <c r="D166" s="1004"/>
      <c r="E166" s="1004"/>
      <c r="F166" s="1007"/>
      <c r="G166" s="1007"/>
      <c r="H166" s="1007"/>
      <c r="I166" s="1007"/>
      <c r="J166" s="1007"/>
    </row>
    <row r="167" spans="1:10" x14ac:dyDescent="0.2">
      <c r="A167" s="1006"/>
      <c r="B167" s="1002"/>
      <c r="C167" s="1004"/>
      <c r="D167" s="1004"/>
      <c r="E167" s="1004"/>
      <c r="F167" s="1007"/>
      <c r="G167" s="1007"/>
      <c r="H167" s="1007"/>
      <c r="I167" s="1007"/>
      <c r="J167" s="1007"/>
    </row>
    <row r="168" spans="1:10" x14ac:dyDescent="0.2">
      <c r="A168" s="1006">
        <v>90</v>
      </c>
      <c r="B168" s="1006">
        <f>B163+1</f>
        <v>131</v>
      </c>
      <c r="C168" s="1008" t="s">
        <v>2301</v>
      </c>
      <c r="D168" s="1008" t="s">
        <v>1024</v>
      </c>
      <c r="E168" s="1008" t="s">
        <v>2280</v>
      </c>
      <c r="F168" s="1007"/>
      <c r="G168" s="1007"/>
      <c r="H168" s="1007"/>
      <c r="I168" s="1007"/>
      <c r="J168" s="1007"/>
    </row>
    <row r="169" spans="1:10" x14ac:dyDescent="0.2">
      <c r="A169" s="1006">
        <f t="shared" ref="A169:B173" si="7">A168+1</f>
        <v>91</v>
      </c>
      <c r="B169" s="1006">
        <f t="shared" si="7"/>
        <v>132</v>
      </c>
      <c r="C169" s="1008" t="s">
        <v>2300</v>
      </c>
      <c r="D169" s="1008" t="s">
        <v>1023</v>
      </c>
      <c r="E169" s="1008" t="s">
        <v>2280</v>
      </c>
      <c r="F169" s="1007"/>
      <c r="G169" s="1007"/>
      <c r="H169" s="1007"/>
      <c r="I169" s="1007"/>
      <c r="J169" s="1007"/>
    </row>
    <row r="170" spans="1:10" x14ac:dyDescent="0.2">
      <c r="A170" s="1006">
        <f t="shared" si="7"/>
        <v>92</v>
      </c>
      <c r="B170" s="1006">
        <f t="shared" si="7"/>
        <v>133</v>
      </c>
      <c r="C170" s="1012" t="s">
        <v>2299</v>
      </c>
      <c r="D170" s="1007" t="s">
        <v>2298</v>
      </c>
      <c r="E170" s="1008" t="s">
        <v>2280</v>
      </c>
      <c r="F170" s="1007"/>
      <c r="G170" s="1007"/>
      <c r="H170" s="1007"/>
      <c r="I170" s="1007"/>
      <c r="J170" s="1007"/>
    </row>
    <row r="171" spans="1:10" x14ac:dyDescent="0.2">
      <c r="A171" s="1006">
        <f t="shared" si="7"/>
        <v>93</v>
      </c>
      <c r="B171" s="1006">
        <f t="shared" si="7"/>
        <v>134</v>
      </c>
      <c r="C171" s="1012" t="s">
        <v>2297</v>
      </c>
      <c r="D171" s="1008" t="s">
        <v>999</v>
      </c>
      <c r="E171" s="1008" t="s">
        <v>2296</v>
      </c>
      <c r="F171" s="1007"/>
      <c r="G171" s="1007"/>
      <c r="H171" s="1007"/>
      <c r="I171" s="1007"/>
      <c r="J171" s="1007"/>
    </row>
    <row r="172" spans="1:10" x14ac:dyDescent="0.2">
      <c r="A172" s="1006">
        <f t="shared" si="7"/>
        <v>94</v>
      </c>
      <c r="B172" s="1006">
        <f t="shared" si="7"/>
        <v>135</v>
      </c>
      <c r="C172" s="1008" t="s">
        <v>2295</v>
      </c>
      <c r="D172" s="1008" t="s">
        <v>1037</v>
      </c>
      <c r="E172" s="1008" t="s">
        <v>2294</v>
      </c>
      <c r="F172" s="1007"/>
      <c r="G172" s="1007"/>
      <c r="H172" s="1007"/>
      <c r="I172" s="1007"/>
      <c r="J172" s="1007"/>
    </row>
    <row r="173" spans="1:10" x14ac:dyDescent="0.2">
      <c r="A173" s="1006">
        <f t="shared" si="7"/>
        <v>95</v>
      </c>
      <c r="B173" s="1006">
        <f t="shared" si="7"/>
        <v>136</v>
      </c>
      <c r="C173" s="1008" t="s">
        <v>2293</v>
      </c>
      <c r="D173" s="1008" t="s">
        <v>2292</v>
      </c>
      <c r="E173" s="1008" t="s">
        <v>2290</v>
      </c>
      <c r="F173" s="1007"/>
      <c r="G173" s="1007"/>
      <c r="H173" s="1007"/>
      <c r="I173" s="1007"/>
      <c r="J173" s="1007"/>
    </row>
    <row r="174" spans="1:10" x14ac:dyDescent="0.2">
      <c r="A174" s="1006"/>
      <c r="B174" s="1006">
        <f t="shared" ref="B174:B197" si="8">B173+1</f>
        <v>137</v>
      </c>
      <c r="C174" s="1008"/>
      <c r="D174" s="1008" t="s">
        <v>2291</v>
      </c>
      <c r="E174" s="1008" t="s">
        <v>2290</v>
      </c>
      <c r="F174" s="1007"/>
      <c r="G174" s="1007"/>
      <c r="H174" s="1007"/>
      <c r="I174" s="1007"/>
      <c r="J174" s="1007"/>
    </row>
    <row r="175" spans="1:10" x14ac:dyDescent="0.2">
      <c r="A175" s="1006">
        <v>96</v>
      </c>
      <c r="B175" s="1006">
        <f t="shared" si="8"/>
        <v>138</v>
      </c>
      <c r="C175" s="1008" t="s">
        <v>2289</v>
      </c>
      <c r="D175" s="1008" t="s">
        <v>1041</v>
      </c>
      <c r="E175" s="1008" t="s">
        <v>2288</v>
      </c>
      <c r="F175" s="1007"/>
      <c r="G175" s="1007"/>
      <c r="H175" s="1007"/>
      <c r="I175" s="1007"/>
      <c r="J175" s="1007"/>
    </row>
    <row r="176" spans="1:10" x14ac:dyDescent="0.2">
      <c r="A176" s="1006">
        <f>A175+1</f>
        <v>97</v>
      </c>
      <c r="B176" s="1006">
        <f t="shared" si="8"/>
        <v>139</v>
      </c>
      <c r="C176" s="1008" t="s">
        <v>2287</v>
      </c>
      <c r="D176" s="1008" t="s">
        <v>1018</v>
      </c>
      <c r="E176" s="1008" t="s">
        <v>2280</v>
      </c>
      <c r="F176" s="1007"/>
      <c r="G176" s="1007"/>
      <c r="H176" s="1007"/>
      <c r="I176" s="1007"/>
      <c r="J176" s="1007"/>
    </row>
    <row r="177" spans="1:10" x14ac:dyDescent="0.2">
      <c r="A177" s="1006"/>
      <c r="B177" s="1006">
        <f t="shared" si="8"/>
        <v>140</v>
      </c>
      <c r="C177" s="1008"/>
      <c r="D177" s="1008" t="s">
        <v>2286</v>
      </c>
      <c r="E177" s="1008" t="s">
        <v>2280</v>
      </c>
      <c r="F177" s="1007"/>
      <c r="G177" s="1007"/>
      <c r="H177" s="1007"/>
      <c r="I177" s="1007"/>
      <c r="J177" s="1007"/>
    </row>
    <row r="178" spans="1:10" x14ac:dyDescent="0.2">
      <c r="A178" s="1006">
        <v>98</v>
      </c>
      <c r="B178" s="1006">
        <f t="shared" si="8"/>
        <v>141</v>
      </c>
      <c r="C178" s="1008" t="s">
        <v>2285</v>
      </c>
      <c r="D178" s="1008" t="s">
        <v>1008</v>
      </c>
      <c r="E178" s="1008" t="s">
        <v>2280</v>
      </c>
      <c r="F178" s="1007"/>
      <c r="G178" s="1007"/>
      <c r="H178" s="1007"/>
      <c r="I178" s="1007"/>
      <c r="J178" s="1007"/>
    </row>
    <row r="179" spans="1:10" x14ac:dyDescent="0.2">
      <c r="A179" s="1006">
        <f>A178+1</f>
        <v>99</v>
      </c>
      <c r="B179" s="1006">
        <f t="shared" si="8"/>
        <v>142</v>
      </c>
      <c r="C179" s="1008" t="s">
        <v>2284</v>
      </c>
      <c r="D179" s="1008" t="s">
        <v>1028</v>
      </c>
      <c r="E179" s="1008" t="s">
        <v>2280</v>
      </c>
      <c r="F179" s="1007"/>
      <c r="G179" s="1007"/>
      <c r="H179" s="1007"/>
      <c r="I179" s="1007"/>
      <c r="J179" s="1007"/>
    </row>
    <row r="180" spans="1:10" x14ac:dyDescent="0.2">
      <c r="A180" s="1006">
        <f>A179+1</f>
        <v>100</v>
      </c>
      <c r="B180" s="1006">
        <f t="shared" si="8"/>
        <v>143</v>
      </c>
      <c r="C180" s="1008" t="s">
        <v>2283</v>
      </c>
      <c r="D180" s="1008" t="s">
        <v>295</v>
      </c>
      <c r="E180" s="1008" t="s">
        <v>221</v>
      </c>
      <c r="F180" s="1007"/>
      <c r="G180" s="1007"/>
      <c r="H180" s="1007"/>
      <c r="I180" s="1007"/>
      <c r="J180" s="1007"/>
    </row>
    <row r="181" spans="1:10" x14ac:dyDescent="0.2">
      <c r="A181" s="1006">
        <f>A180+1</f>
        <v>101</v>
      </c>
      <c r="B181" s="1006">
        <f t="shared" si="8"/>
        <v>144</v>
      </c>
      <c r="C181" s="1008" t="s">
        <v>2282</v>
      </c>
      <c r="D181" s="1008" t="s">
        <v>1006</v>
      </c>
      <c r="E181" s="1008" t="s">
        <v>2280</v>
      </c>
      <c r="F181" s="1007"/>
      <c r="G181" s="1007"/>
      <c r="H181" s="1007"/>
      <c r="I181" s="1007"/>
      <c r="J181" s="1007"/>
    </row>
    <row r="182" spans="1:10" ht="14.25" customHeight="1" x14ac:dyDescent="0.2">
      <c r="A182" s="1006"/>
      <c r="B182" s="1006">
        <f t="shared" si="8"/>
        <v>145</v>
      </c>
      <c r="C182" s="1008" t="s">
        <v>2281</v>
      </c>
      <c r="D182" s="1008" t="s">
        <v>1013</v>
      </c>
      <c r="E182" s="1008" t="s">
        <v>2280</v>
      </c>
      <c r="F182" s="1007"/>
      <c r="G182" s="1007"/>
      <c r="H182" s="1007"/>
      <c r="I182" s="1007"/>
      <c r="J182" s="1007"/>
    </row>
    <row r="183" spans="1:10" x14ac:dyDescent="0.2">
      <c r="A183" s="1006">
        <v>102</v>
      </c>
      <c r="B183" s="1006">
        <f t="shared" si="8"/>
        <v>146</v>
      </c>
      <c r="C183" s="1008" t="s">
        <v>2279</v>
      </c>
      <c r="D183" s="1008" t="s">
        <v>1034</v>
      </c>
      <c r="E183" s="1008" t="s">
        <v>1002</v>
      </c>
      <c r="F183" s="1007"/>
      <c r="G183" s="1007"/>
      <c r="H183" s="1007"/>
      <c r="I183" s="1007"/>
      <c r="J183" s="1007"/>
    </row>
    <row r="184" spans="1:10" x14ac:dyDescent="0.2">
      <c r="A184" s="1006"/>
      <c r="B184" s="1006">
        <f t="shared" si="8"/>
        <v>147</v>
      </c>
      <c r="C184" s="1008"/>
      <c r="D184" s="1008" t="s">
        <v>1003</v>
      </c>
      <c r="E184" s="1008" t="s">
        <v>1002</v>
      </c>
      <c r="F184" s="1007"/>
      <c r="G184" s="1007"/>
      <c r="H184" s="1007"/>
      <c r="I184" s="1007"/>
      <c r="J184" s="1007"/>
    </row>
    <row r="185" spans="1:10" x14ac:dyDescent="0.2">
      <c r="A185" s="1006">
        <v>103</v>
      </c>
      <c r="B185" s="1006">
        <f t="shared" si="8"/>
        <v>148</v>
      </c>
      <c r="C185" s="1004" t="s">
        <v>2278</v>
      </c>
      <c r="D185" s="1008" t="s">
        <v>1021</v>
      </c>
      <c r="E185" s="1008" t="s">
        <v>2277</v>
      </c>
      <c r="F185" s="1007"/>
      <c r="G185" s="1007"/>
      <c r="H185" s="1007"/>
      <c r="I185" s="1007"/>
      <c r="J185" s="1007"/>
    </row>
    <row r="186" spans="1:10" x14ac:dyDescent="0.2">
      <c r="A186" s="1006"/>
      <c r="B186" s="1006">
        <f t="shared" si="8"/>
        <v>149</v>
      </c>
      <c r="C186" s="1004"/>
      <c r="D186" s="1008" t="s">
        <v>269</v>
      </c>
      <c r="E186" s="1008" t="s">
        <v>2277</v>
      </c>
      <c r="F186" s="1007"/>
      <c r="G186" s="1007"/>
      <c r="H186" s="1007"/>
      <c r="I186" s="1007"/>
      <c r="J186" s="1007"/>
    </row>
    <row r="187" spans="1:10" x14ac:dyDescent="0.2">
      <c r="A187" s="1006">
        <v>104</v>
      </c>
      <c r="B187" s="1006">
        <f t="shared" si="8"/>
        <v>150</v>
      </c>
      <c r="C187" s="1008" t="s">
        <v>1787</v>
      </c>
      <c r="D187" s="1008" t="s">
        <v>2276</v>
      </c>
      <c r="E187" s="1008" t="s">
        <v>2274</v>
      </c>
      <c r="F187" s="1007"/>
      <c r="G187" s="1007"/>
      <c r="H187" s="1007"/>
      <c r="I187" s="1007"/>
      <c r="J187" s="1007"/>
    </row>
    <row r="188" spans="1:10" x14ac:dyDescent="0.2">
      <c r="A188" s="1006"/>
      <c r="B188" s="1006">
        <f t="shared" si="8"/>
        <v>151</v>
      </c>
      <c r="C188" s="1008"/>
      <c r="D188" s="1008" t="s">
        <v>1038</v>
      </c>
      <c r="E188" s="1008" t="s">
        <v>1007</v>
      </c>
      <c r="F188" s="1007"/>
      <c r="G188" s="1007"/>
      <c r="H188" s="1007"/>
      <c r="I188" s="1007"/>
      <c r="J188" s="1007"/>
    </row>
    <row r="189" spans="1:10" x14ac:dyDescent="0.2">
      <c r="A189" s="1006"/>
      <c r="B189" s="1006">
        <f t="shared" si="8"/>
        <v>152</v>
      </c>
      <c r="C189" s="1008"/>
      <c r="D189" s="1008" t="s">
        <v>1035</v>
      </c>
      <c r="E189" s="1008" t="s">
        <v>1007</v>
      </c>
      <c r="F189" s="1007"/>
      <c r="G189" s="1007"/>
      <c r="H189" s="1007"/>
      <c r="I189" s="1007"/>
      <c r="J189" s="1007"/>
    </row>
    <row r="190" spans="1:10" x14ac:dyDescent="0.2">
      <c r="A190" s="1006"/>
      <c r="B190" s="1006">
        <f t="shared" si="8"/>
        <v>153</v>
      </c>
      <c r="C190" s="1008"/>
      <c r="D190" s="1008" t="s">
        <v>1022</v>
      </c>
      <c r="E190" s="1008" t="s">
        <v>1007</v>
      </c>
      <c r="F190" s="1007"/>
      <c r="G190" s="1007"/>
      <c r="H190" s="1007"/>
      <c r="I190" s="1007"/>
      <c r="J190" s="1007"/>
    </row>
    <row r="191" spans="1:10" x14ac:dyDescent="0.2">
      <c r="A191" s="1006"/>
      <c r="B191" s="1006">
        <f t="shared" si="8"/>
        <v>154</v>
      </c>
      <c r="C191" s="1008"/>
      <c r="D191" s="1008" t="s">
        <v>1017</v>
      </c>
      <c r="E191" s="1008" t="s">
        <v>1007</v>
      </c>
      <c r="F191" s="1007"/>
      <c r="G191" s="1007"/>
      <c r="H191" s="1007"/>
      <c r="I191" s="1007"/>
      <c r="J191" s="1007"/>
    </row>
    <row r="192" spans="1:10" x14ac:dyDescent="0.2">
      <c r="A192" s="1006"/>
      <c r="B192" s="1006">
        <f t="shared" si="8"/>
        <v>155</v>
      </c>
      <c r="C192" s="1008"/>
      <c r="D192" s="1008" t="s">
        <v>1016</v>
      </c>
      <c r="E192" s="1008" t="s">
        <v>1007</v>
      </c>
      <c r="F192" s="1007"/>
      <c r="G192" s="1007"/>
      <c r="H192" s="1007"/>
      <c r="I192" s="1007"/>
      <c r="J192" s="1007"/>
    </row>
    <row r="193" spans="1:10" x14ac:dyDescent="0.2">
      <c r="A193" s="1006"/>
      <c r="B193" s="1006">
        <f t="shared" si="8"/>
        <v>156</v>
      </c>
      <c r="C193" s="1008"/>
      <c r="D193" s="1008" t="s">
        <v>1010</v>
      </c>
      <c r="E193" s="1008" t="s">
        <v>1007</v>
      </c>
      <c r="F193" s="1007"/>
      <c r="G193" s="1007"/>
      <c r="H193" s="1007"/>
      <c r="I193" s="1007"/>
      <c r="J193" s="1007"/>
    </row>
    <row r="194" spans="1:10" x14ac:dyDescent="0.2">
      <c r="A194" s="1006">
        <v>105</v>
      </c>
      <c r="B194" s="1006">
        <f t="shared" si="8"/>
        <v>157</v>
      </c>
      <c r="C194" s="1008" t="s">
        <v>2275</v>
      </c>
      <c r="D194" s="1008" t="s">
        <v>1037</v>
      </c>
      <c r="E194" s="1008" t="s">
        <v>2274</v>
      </c>
      <c r="F194" s="1007"/>
      <c r="G194" s="1007"/>
      <c r="H194" s="1007"/>
      <c r="I194" s="1007"/>
      <c r="J194" s="1007"/>
    </row>
    <row r="195" spans="1:10" x14ac:dyDescent="0.2">
      <c r="A195" s="1006">
        <f>A194+1</f>
        <v>106</v>
      </c>
      <c r="B195" s="1006">
        <f t="shared" si="8"/>
        <v>158</v>
      </c>
      <c r="C195" s="1008" t="s">
        <v>2273</v>
      </c>
      <c r="D195" s="1008" t="s">
        <v>1040</v>
      </c>
      <c r="E195" s="1008" t="s">
        <v>2272</v>
      </c>
      <c r="F195" s="1007"/>
      <c r="G195" s="1007"/>
      <c r="H195" s="1007"/>
      <c r="I195" s="1007"/>
      <c r="J195" s="1007"/>
    </row>
    <row r="196" spans="1:10" x14ac:dyDescent="0.2">
      <c r="A196" s="1006">
        <f>A195+1</f>
        <v>107</v>
      </c>
      <c r="B196" s="1006">
        <f t="shared" si="8"/>
        <v>159</v>
      </c>
      <c r="C196" s="1008" t="s">
        <v>2271</v>
      </c>
      <c r="D196" s="1008" t="s">
        <v>1019</v>
      </c>
      <c r="E196" s="1008" t="s">
        <v>2270</v>
      </c>
      <c r="F196" s="1007"/>
      <c r="G196" s="1007"/>
      <c r="H196" s="1007"/>
      <c r="I196" s="1007"/>
      <c r="J196" s="1007"/>
    </row>
    <row r="197" spans="1:10" x14ac:dyDescent="0.2">
      <c r="A197" s="1006">
        <f>A196+1</f>
        <v>108</v>
      </c>
      <c r="B197" s="1006">
        <f t="shared" si="8"/>
        <v>160</v>
      </c>
      <c r="C197" s="1008" t="s">
        <v>2269</v>
      </c>
      <c r="D197" s="1008" t="s">
        <v>2268</v>
      </c>
      <c r="E197" s="1008" t="s">
        <v>166</v>
      </c>
      <c r="F197" s="1007"/>
      <c r="G197" s="1007"/>
      <c r="H197" s="1007"/>
      <c r="I197" s="1007"/>
      <c r="J197" s="1007"/>
    </row>
    <row r="198" spans="1:10" x14ac:dyDescent="0.2">
      <c r="A198" s="1006"/>
      <c r="B198" s="1006">
        <v>161</v>
      </c>
      <c r="C198" s="1008"/>
      <c r="D198" s="1008" t="s">
        <v>2267</v>
      </c>
      <c r="E198" s="1008" t="s">
        <v>2266</v>
      </c>
      <c r="F198" s="1007"/>
      <c r="G198" s="1007"/>
      <c r="H198" s="1007"/>
      <c r="I198" s="1007"/>
      <c r="J198" s="1007"/>
    </row>
    <row r="199" spans="1:10" x14ac:dyDescent="0.2">
      <c r="A199" s="1006"/>
      <c r="B199" s="1006">
        <f>B198+1</f>
        <v>162</v>
      </c>
      <c r="C199" s="1008"/>
      <c r="D199" s="1008" t="s">
        <v>2265</v>
      </c>
      <c r="E199" s="1008" t="s">
        <v>1025</v>
      </c>
      <c r="F199" s="1007"/>
      <c r="G199" s="1007"/>
      <c r="H199" s="1007"/>
      <c r="I199" s="1007"/>
      <c r="J199" s="1007"/>
    </row>
    <row r="200" spans="1:10" x14ac:dyDescent="0.2">
      <c r="A200" s="1006"/>
      <c r="B200" s="1006"/>
      <c r="F200" s="1007"/>
      <c r="G200" s="1007"/>
      <c r="H200" s="1007"/>
      <c r="I200" s="1007"/>
      <c r="J200" s="1007"/>
    </row>
    <row r="201" spans="1:10" x14ac:dyDescent="0.2">
      <c r="A201" s="1006"/>
      <c r="B201" s="1006"/>
      <c r="C201" s="1004"/>
      <c r="D201" s="1004"/>
      <c r="E201" s="1004"/>
      <c r="F201" s="1007"/>
      <c r="G201" s="1007"/>
      <c r="H201" s="1007"/>
      <c r="I201" s="1007"/>
      <c r="J201" s="1007"/>
    </row>
    <row r="202" spans="1:10" x14ac:dyDescent="0.2">
      <c r="A202" s="1006"/>
      <c r="B202" s="1006"/>
      <c r="C202" s="1004"/>
      <c r="D202" s="1004"/>
      <c r="E202" s="1004"/>
      <c r="F202" s="1007"/>
      <c r="G202" s="1007"/>
      <c r="H202" s="1007"/>
      <c r="I202" s="1007"/>
      <c r="J202" s="1007"/>
    </row>
    <row r="203" spans="1:10" x14ac:dyDescent="0.2">
      <c r="A203" s="1006"/>
      <c r="B203" s="1002"/>
      <c r="C203" s="1011" t="s">
        <v>2264</v>
      </c>
      <c r="D203" s="1010"/>
      <c r="E203" s="1004"/>
      <c r="F203" s="1007"/>
      <c r="G203" s="1007"/>
      <c r="H203" s="1007"/>
      <c r="I203" s="1007"/>
      <c r="J203" s="1007"/>
    </row>
    <row r="204" spans="1:10" x14ac:dyDescent="0.2">
      <c r="A204" s="1006"/>
      <c r="B204" s="1002"/>
      <c r="C204" s="1011"/>
      <c r="D204" s="1010"/>
      <c r="E204" s="1004"/>
      <c r="F204" s="1007"/>
      <c r="G204" s="1007"/>
      <c r="H204" s="1007"/>
      <c r="I204" s="1007"/>
      <c r="J204" s="1007"/>
    </row>
    <row r="205" spans="1:10" x14ac:dyDescent="0.2">
      <c r="A205" s="1006">
        <v>109</v>
      </c>
      <c r="B205" s="1006">
        <f>B199+1</f>
        <v>163</v>
      </c>
      <c r="C205" s="1005" t="s">
        <v>2263</v>
      </c>
      <c r="D205" s="1010"/>
      <c r="E205" s="1004"/>
      <c r="F205" s="1007"/>
      <c r="G205" s="1007"/>
      <c r="H205" s="1007"/>
      <c r="I205" s="1007"/>
      <c r="J205" s="1007"/>
    </row>
    <row r="206" spans="1:10" x14ac:dyDescent="0.2">
      <c r="A206" s="1006">
        <f t="shared" ref="A206:B209" si="9">A205+1</f>
        <v>110</v>
      </c>
      <c r="B206" s="1006">
        <f t="shared" si="9"/>
        <v>164</v>
      </c>
      <c r="C206" s="1005" t="s">
        <v>2262</v>
      </c>
      <c r="D206" s="1009"/>
      <c r="E206" s="1004"/>
      <c r="F206" s="1007"/>
      <c r="G206" s="1007"/>
      <c r="H206" s="1007"/>
      <c r="I206" s="1007"/>
      <c r="J206" s="1007"/>
    </row>
    <row r="207" spans="1:10" x14ac:dyDescent="0.2">
      <c r="A207" s="1006">
        <f t="shared" si="9"/>
        <v>111</v>
      </c>
      <c r="B207" s="1006">
        <f t="shared" si="9"/>
        <v>165</v>
      </c>
      <c r="C207" s="1005" t="s">
        <v>2261</v>
      </c>
      <c r="D207" s="1008"/>
      <c r="E207" s="1004"/>
      <c r="F207" s="1007"/>
      <c r="G207" s="1007"/>
      <c r="H207" s="1007"/>
      <c r="I207" s="1007"/>
      <c r="J207" s="1007"/>
    </row>
    <row r="208" spans="1:10" x14ac:dyDescent="0.2">
      <c r="A208" s="1006">
        <f t="shared" si="9"/>
        <v>112</v>
      </c>
      <c r="B208" s="1006">
        <f t="shared" si="9"/>
        <v>166</v>
      </c>
      <c r="C208" s="1005" t="s">
        <v>2260</v>
      </c>
      <c r="D208" s="1005"/>
      <c r="E208" s="1004"/>
      <c r="F208" s="1007"/>
      <c r="G208" s="1007"/>
      <c r="H208" s="1007"/>
      <c r="I208" s="1007"/>
      <c r="J208" s="1007"/>
    </row>
    <row r="209" spans="1:10" x14ac:dyDescent="0.2">
      <c r="A209" s="1006">
        <f t="shared" si="9"/>
        <v>113</v>
      </c>
      <c r="B209" s="1006">
        <f t="shared" si="9"/>
        <v>167</v>
      </c>
      <c r="C209" s="1005" t="s">
        <v>2259</v>
      </c>
      <c r="D209" s="1005"/>
      <c r="E209" s="1004"/>
      <c r="F209" s="1007"/>
      <c r="G209" s="1007"/>
      <c r="H209" s="1007"/>
      <c r="I209" s="1007"/>
      <c r="J209" s="1007"/>
    </row>
    <row r="210" spans="1:10" x14ac:dyDescent="0.2">
      <c r="A210" s="1006"/>
      <c r="B210" s="1006">
        <f t="shared" ref="B210:B250" si="10">B209+1</f>
        <v>168</v>
      </c>
      <c r="C210" s="1005" t="s">
        <v>2258</v>
      </c>
      <c r="D210" s="1005"/>
      <c r="E210" s="1004"/>
      <c r="F210" s="1007"/>
      <c r="G210" s="1007"/>
      <c r="H210" s="1007"/>
      <c r="I210" s="1007"/>
      <c r="J210" s="1007"/>
    </row>
    <row r="211" spans="1:10" x14ac:dyDescent="0.2">
      <c r="A211" s="1006">
        <v>114</v>
      </c>
      <c r="B211" s="1006">
        <f t="shared" si="10"/>
        <v>169</v>
      </c>
      <c r="C211" s="1005" t="s">
        <v>2257</v>
      </c>
      <c r="D211" s="1005"/>
      <c r="E211" s="1004"/>
      <c r="F211" s="1007"/>
      <c r="G211" s="1007"/>
      <c r="H211" s="1007"/>
      <c r="I211" s="1007"/>
      <c r="J211" s="1007"/>
    </row>
    <row r="212" spans="1:10" ht="14.25" customHeight="1" x14ac:dyDescent="0.2">
      <c r="A212" s="1006">
        <f t="shared" ref="A212:A224" si="11">A211+1</f>
        <v>115</v>
      </c>
      <c r="B212" s="1006">
        <f t="shared" si="10"/>
        <v>170</v>
      </c>
      <c r="C212" s="1005" t="s">
        <v>2256</v>
      </c>
      <c r="D212" s="1005"/>
      <c r="E212" s="1004"/>
      <c r="F212" s="1007"/>
      <c r="G212" s="1007"/>
      <c r="H212" s="1007"/>
      <c r="I212" s="1007"/>
      <c r="J212" s="1007"/>
    </row>
    <row r="213" spans="1:10" ht="14.25" customHeight="1" x14ac:dyDescent="0.2">
      <c r="A213" s="1006">
        <f t="shared" si="11"/>
        <v>116</v>
      </c>
      <c r="B213" s="1006">
        <f t="shared" si="10"/>
        <v>171</v>
      </c>
      <c r="C213" s="1005" t="s">
        <v>2255</v>
      </c>
      <c r="D213" s="1005"/>
      <c r="E213" s="1004"/>
      <c r="F213" s="1007"/>
      <c r="G213" s="1007"/>
      <c r="H213" s="1007"/>
      <c r="I213" s="1007"/>
      <c r="J213" s="1007"/>
    </row>
    <row r="214" spans="1:10" x14ac:dyDescent="0.2">
      <c r="A214" s="1006">
        <f t="shared" si="11"/>
        <v>117</v>
      </c>
      <c r="B214" s="1006">
        <f t="shared" si="10"/>
        <v>172</v>
      </c>
      <c r="C214" s="1005" t="s">
        <v>2254</v>
      </c>
      <c r="D214" s="1005"/>
      <c r="E214" s="1004"/>
      <c r="F214" s="1007"/>
      <c r="G214" s="1007"/>
      <c r="H214" s="1007"/>
      <c r="I214" s="1007"/>
      <c r="J214" s="1007"/>
    </row>
    <row r="215" spans="1:10" x14ac:dyDescent="0.2">
      <c r="A215" s="1006">
        <f t="shared" si="11"/>
        <v>118</v>
      </c>
      <c r="B215" s="1006">
        <f t="shared" si="10"/>
        <v>173</v>
      </c>
      <c r="C215" s="1005" t="s">
        <v>2253</v>
      </c>
      <c r="D215" s="1005"/>
      <c r="E215" s="1004"/>
      <c r="F215" s="1007"/>
      <c r="G215" s="1007"/>
      <c r="H215" s="1007"/>
      <c r="I215" s="1007"/>
      <c r="J215" s="1007"/>
    </row>
    <row r="216" spans="1:10" x14ac:dyDescent="0.2">
      <c r="A216" s="1006">
        <f t="shared" si="11"/>
        <v>119</v>
      </c>
      <c r="B216" s="1006">
        <f t="shared" si="10"/>
        <v>174</v>
      </c>
      <c r="C216" s="1005" t="s">
        <v>2252</v>
      </c>
      <c r="D216" s="1005"/>
      <c r="E216" s="1004"/>
      <c r="F216" s="1007"/>
      <c r="G216" s="1007"/>
      <c r="H216" s="1007"/>
      <c r="I216" s="1007"/>
      <c r="J216" s="1007"/>
    </row>
    <row r="217" spans="1:10" x14ac:dyDescent="0.2">
      <c r="A217" s="1006">
        <f t="shared" si="11"/>
        <v>120</v>
      </c>
      <c r="B217" s="1006">
        <f t="shared" si="10"/>
        <v>175</v>
      </c>
      <c r="C217" s="1005" t="s">
        <v>2251</v>
      </c>
      <c r="D217" s="1005"/>
      <c r="E217" s="1004"/>
      <c r="F217" s="1007"/>
      <c r="G217" s="1007"/>
      <c r="H217" s="1007"/>
      <c r="I217" s="1007"/>
      <c r="J217" s="1007"/>
    </row>
    <row r="218" spans="1:10" x14ac:dyDescent="0.2">
      <c r="A218" s="1006">
        <f t="shared" si="11"/>
        <v>121</v>
      </c>
      <c r="B218" s="1006">
        <f t="shared" si="10"/>
        <v>176</v>
      </c>
      <c r="C218" s="1005" t="s">
        <v>2250</v>
      </c>
      <c r="D218" s="1005"/>
      <c r="E218" s="1004"/>
      <c r="F218" s="1007"/>
      <c r="G218" s="1007"/>
      <c r="H218" s="1007"/>
      <c r="I218" s="1007"/>
      <c r="J218" s="1007"/>
    </row>
    <row r="219" spans="1:10" x14ac:dyDescent="0.2">
      <c r="A219" s="1006">
        <f t="shared" si="11"/>
        <v>122</v>
      </c>
      <c r="B219" s="1006">
        <f t="shared" si="10"/>
        <v>177</v>
      </c>
      <c r="C219" s="1005" t="s">
        <v>2249</v>
      </c>
      <c r="D219" s="1005"/>
      <c r="E219" s="1004"/>
      <c r="F219" s="1007"/>
      <c r="G219" s="1007"/>
      <c r="H219" s="1007"/>
      <c r="I219" s="1007"/>
      <c r="J219" s="1007"/>
    </row>
    <row r="220" spans="1:10" x14ac:dyDescent="0.2">
      <c r="A220" s="1006">
        <f t="shared" si="11"/>
        <v>123</v>
      </c>
      <c r="B220" s="1006">
        <f t="shared" si="10"/>
        <v>178</v>
      </c>
      <c r="C220" s="1005" t="s">
        <v>2248</v>
      </c>
      <c r="D220" s="1005"/>
      <c r="E220" s="1004"/>
      <c r="F220" s="1007"/>
      <c r="G220" s="1007"/>
      <c r="H220" s="1007"/>
      <c r="I220" s="1007"/>
      <c r="J220" s="1007"/>
    </row>
    <row r="221" spans="1:10" x14ac:dyDescent="0.2">
      <c r="A221" s="1006">
        <f t="shared" si="11"/>
        <v>124</v>
      </c>
      <c r="B221" s="1006">
        <f t="shared" si="10"/>
        <v>179</v>
      </c>
      <c r="C221" s="1005" t="s">
        <v>2247</v>
      </c>
      <c r="D221" s="1005"/>
      <c r="E221" s="1004"/>
      <c r="F221" s="1007"/>
      <c r="G221" s="1007"/>
      <c r="H221" s="1007"/>
      <c r="I221" s="1007"/>
      <c r="J221" s="1007"/>
    </row>
    <row r="222" spans="1:10" x14ac:dyDescent="0.2">
      <c r="A222" s="1006">
        <f t="shared" si="11"/>
        <v>125</v>
      </c>
      <c r="B222" s="1006">
        <f t="shared" si="10"/>
        <v>180</v>
      </c>
      <c r="C222" s="1005" t="s">
        <v>2246</v>
      </c>
      <c r="D222" s="1005"/>
      <c r="E222" s="1004"/>
      <c r="F222" s="1007"/>
      <c r="G222" s="1007"/>
      <c r="H222" s="1007"/>
      <c r="I222" s="1007"/>
      <c r="J222" s="1007"/>
    </row>
    <row r="223" spans="1:10" x14ac:dyDescent="0.2">
      <c r="A223" s="1006">
        <f t="shared" si="11"/>
        <v>126</v>
      </c>
      <c r="B223" s="1006">
        <f t="shared" si="10"/>
        <v>181</v>
      </c>
      <c r="C223" s="1005" t="s">
        <v>2245</v>
      </c>
      <c r="D223" s="1005" t="s">
        <v>2244</v>
      </c>
      <c r="E223" s="1004"/>
      <c r="F223" s="1007"/>
      <c r="G223" s="1007"/>
      <c r="H223" s="1007"/>
      <c r="I223" s="1007"/>
      <c r="J223" s="1007"/>
    </row>
    <row r="224" spans="1:10" x14ac:dyDescent="0.2">
      <c r="A224" s="1006">
        <f t="shared" si="11"/>
        <v>127</v>
      </c>
      <c r="B224" s="1006">
        <f t="shared" si="10"/>
        <v>182</v>
      </c>
      <c r="C224" s="1005" t="s">
        <v>2243</v>
      </c>
      <c r="D224" s="1005"/>
      <c r="E224" s="1004"/>
      <c r="F224" s="1007"/>
      <c r="G224" s="1007"/>
      <c r="H224" s="1007"/>
      <c r="I224" s="1007"/>
      <c r="J224" s="1007"/>
    </row>
    <row r="225" spans="1:10" x14ac:dyDescent="0.2">
      <c r="A225" s="1006"/>
      <c r="B225" s="1006">
        <f t="shared" si="10"/>
        <v>183</v>
      </c>
      <c r="C225" s="1005" t="s">
        <v>2242</v>
      </c>
      <c r="D225" s="1005" t="s">
        <v>2241</v>
      </c>
      <c r="E225" s="1004"/>
      <c r="F225" s="1007"/>
      <c r="G225" s="1007"/>
      <c r="H225" s="1007"/>
      <c r="I225" s="1007"/>
      <c r="J225" s="1007"/>
    </row>
    <row r="226" spans="1:10" x14ac:dyDescent="0.2">
      <c r="A226" s="1006">
        <v>128</v>
      </c>
      <c r="B226" s="1006">
        <f t="shared" si="10"/>
        <v>184</v>
      </c>
      <c r="C226" s="1005" t="s">
        <v>2240</v>
      </c>
      <c r="E226" s="1004"/>
      <c r="F226" s="1007"/>
      <c r="G226" s="1007"/>
      <c r="H226" s="1007"/>
      <c r="I226" s="1007"/>
      <c r="J226" s="1007"/>
    </row>
    <row r="227" spans="1:10" x14ac:dyDescent="0.2">
      <c r="A227" s="1006">
        <f t="shared" ref="A227:A236" si="12">A226+1</f>
        <v>129</v>
      </c>
      <c r="B227" s="1006">
        <f t="shared" si="10"/>
        <v>185</v>
      </c>
      <c r="C227" s="1005" t="s">
        <v>2239</v>
      </c>
      <c r="E227" s="1004"/>
      <c r="F227" s="1007"/>
      <c r="G227" s="1007"/>
      <c r="H227" s="1007"/>
      <c r="I227" s="1007"/>
      <c r="J227" s="1007"/>
    </row>
    <row r="228" spans="1:10" x14ac:dyDescent="0.2">
      <c r="A228" s="1006">
        <f t="shared" si="12"/>
        <v>130</v>
      </c>
      <c r="B228" s="1006">
        <f t="shared" si="10"/>
        <v>186</v>
      </c>
      <c r="C228" s="1005" t="s">
        <v>2238</v>
      </c>
      <c r="E228" s="1004"/>
      <c r="F228" s="1007"/>
      <c r="G228" s="1007"/>
      <c r="H228" s="1007"/>
      <c r="I228" s="1007"/>
      <c r="J228" s="1007"/>
    </row>
    <row r="229" spans="1:10" x14ac:dyDescent="0.2">
      <c r="A229" s="1006">
        <f t="shared" si="12"/>
        <v>131</v>
      </c>
      <c r="B229" s="1006">
        <f t="shared" si="10"/>
        <v>187</v>
      </c>
      <c r="C229" s="1002" t="s">
        <v>2237</v>
      </c>
      <c r="E229" s="1004"/>
      <c r="F229" s="1007"/>
      <c r="G229" s="1007"/>
      <c r="H229" s="1007"/>
      <c r="I229" s="1007"/>
      <c r="J229" s="1007"/>
    </row>
    <row r="230" spans="1:10" x14ac:dyDescent="0.2">
      <c r="A230" s="1006">
        <f t="shared" si="12"/>
        <v>132</v>
      </c>
      <c r="B230" s="1006">
        <f t="shared" si="10"/>
        <v>188</v>
      </c>
      <c r="C230" s="1005" t="s">
        <v>2236</v>
      </c>
      <c r="E230" s="1004"/>
      <c r="F230" s="1007"/>
      <c r="G230" s="1007"/>
      <c r="H230" s="1007"/>
      <c r="I230" s="1007"/>
      <c r="J230" s="1007"/>
    </row>
    <row r="231" spans="1:10" x14ac:dyDescent="0.2">
      <c r="A231" s="1006">
        <f t="shared" si="12"/>
        <v>133</v>
      </c>
      <c r="B231" s="1006">
        <f t="shared" si="10"/>
        <v>189</v>
      </c>
      <c r="C231" s="1005" t="s">
        <v>2235</v>
      </c>
      <c r="D231" s="1005"/>
      <c r="E231" s="1004"/>
      <c r="F231" s="1007"/>
      <c r="G231" s="1007"/>
      <c r="H231" s="1007"/>
      <c r="I231" s="1007"/>
      <c r="J231" s="1007"/>
    </row>
    <row r="232" spans="1:10" x14ac:dyDescent="0.2">
      <c r="A232" s="1006">
        <f t="shared" si="12"/>
        <v>134</v>
      </c>
      <c r="B232" s="1006">
        <f t="shared" si="10"/>
        <v>190</v>
      </c>
      <c r="C232" s="1005" t="s">
        <v>2234</v>
      </c>
      <c r="D232" s="1005"/>
      <c r="E232" s="1004"/>
      <c r="F232" s="1007"/>
      <c r="G232" s="1007"/>
      <c r="H232" s="1007"/>
      <c r="I232" s="1007"/>
      <c r="J232" s="1007"/>
    </row>
    <row r="233" spans="1:10" x14ac:dyDescent="0.2">
      <c r="A233" s="1006">
        <f t="shared" si="12"/>
        <v>135</v>
      </c>
      <c r="B233" s="1006">
        <f t="shared" si="10"/>
        <v>191</v>
      </c>
      <c r="C233" s="1002" t="s">
        <v>2233</v>
      </c>
      <c r="D233" s="1005"/>
      <c r="E233" s="1004"/>
      <c r="F233" s="1007"/>
      <c r="G233" s="1007"/>
      <c r="H233" s="1007"/>
      <c r="I233" s="1007"/>
      <c r="J233" s="1007"/>
    </row>
    <row r="234" spans="1:10" x14ac:dyDescent="0.2">
      <c r="A234" s="1006">
        <f t="shared" si="12"/>
        <v>136</v>
      </c>
      <c r="B234" s="1006">
        <f t="shared" si="10"/>
        <v>192</v>
      </c>
      <c r="C234" s="1002" t="s">
        <v>2232</v>
      </c>
      <c r="D234" s="1005"/>
      <c r="E234" s="1004"/>
      <c r="F234" s="1007"/>
      <c r="G234" s="1007"/>
      <c r="H234" s="1007"/>
      <c r="I234" s="1007"/>
      <c r="J234" s="1007"/>
    </row>
    <row r="235" spans="1:10" x14ac:dyDescent="0.2">
      <c r="A235" s="1006">
        <f t="shared" si="12"/>
        <v>137</v>
      </c>
      <c r="B235" s="1006">
        <f t="shared" si="10"/>
        <v>193</v>
      </c>
      <c r="C235" s="1005" t="s">
        <v>2231</v>
      </c>
      <c r="D235" s="1005"/>
      <c r="E235" s="1004"/>
      <c r="F235" s="1007"/>
      <c r="G235" s="1007"/>
      <c r="H235" s="1007"/>
      <c r="I235" s="1007"/>
      <c r="J235" s="1007"/>
    </row>
    <row r="236" spans="1:10" x14ac:dyDescent="0.2">
      <c r="A236" s="1006">
        <f t="shared" si="12"/>
        <v>138</v>
      </c>
      <c r="B236" s="1006">
        <f t="shared" si="10"/>
        <v>194</v>
      </c>
      <c r="C236" s="1005" t="s">
        <v>2230</v>
      </c>
      <c r="D236" s="1005"/>
      <c r="E236" s="1004"/>
      <c r="F236" s="1007"/>
      <c r="G236" s="1007"/>
      <c r="H236" s="1007"/>
      <c r="I236" s="1007"/>
      <c r="J236" s="1007"/>
    </row>
    <row r="237" spans="1:10" x14ac:dyDescent="0.2">
      <c r="A237" s="1006"/>
      <c r="B237" s="1006">
        <f t="shared" si="10"/>
        <v>195</v>
      </c>
      <c r="C237" s="1002" t="s">
        <v>2229</v>
      </c>
      <c r="D237" s="1002" t="s">
        <v>2228</v>
      </c>
      <c r="E237" s="1004"/>
      <c r="F237" s="1007"/>
      <c r="G237" s="1007"/>
      <c r="H237" s="1007"/>
      <c r="I237" s="1007"/>
      <c r="J237" s="1007"/>
    </row>
    <row r="238" spans="1:10" x14ac:dyDescent="0.2">
      <c r="A238" s="1006">
        <v>139</v>
      </c>
      <c r="B238" s="1006">
        <f t="shared" si="10"/>
        <v>196</v>
      </c>
      <c r="C238" s="1005" t="s">
        <v>2227</v>
      </c>
      <c r="D238" s="1005"/>
      <c r="E238" s="1004"/>
      <c r="F238" s="1007"/>
      <c r="G238" s="1007"/>
      <c r="H238" s="1007"/>
      <c r="I238" s="1007"/>
      <c r="J238" s="1007"/>
    </row>
    <row r="239" spans="1:10" x14ac:dyDescent="0.2">
      <c r="A239" s="1006">
        <f>A238+1</f>
        <v>140</v>
      </c>
      <c r="B239" s="1006">
        <f t="shared" si="10"/>
        <v>197</v>
      </c>
      <c r="C239" s="1005" t="s">
        <v>2226</v>
      </c>
      <c r="D239" s="1005"/>
      <c r="E239" s="1004"/>
      <c r="F239" s="1007"/>
      <c r="G239" s="1007"/>
      <c r="H239" s="1007"/>
      <c r="I239" s="1007"/>
      <c r="J239" s="1007"/>
    </row>
    <row r="240" spans="1:10" x14ac:dyDescent="0.2">
      <c r="A240" s="1006">
        <f>A239+1</f>
        <v>141</v>
      </c>
      <c r="B240" s="1006">
        <f t="shared" si="10"/>
        <v>198</v>
      </c>
      <c r="C240" s="1005" t="s">
        <v>2225</v>
      </c>
      <c r="D240" s="1005" t="s">
        <v>2224</v>
      </c>
      <c r="E240" s="1004"/>
      <c r="F240" s="1007"/>
      <c r="G240" s="1007"/>
      <c r="H240" s="1007"/>
      <c r="I240" s="1007"/>
      <c r="J240" s="1007"/>
    </row>
    <row r="241" spans="1:10" x14ac:dyDescent="0.2">
      <c r="A241" s="1006"/>
      <c r="B241" s="1006">
        <f t="shared" si="10"/>
        <v>199</v>
      </c>
      <c r="C241" s="1005"/>
      <c r="D241" s="1005" t="s">
        <v>2223</v>
      </c>
      <c r="E241" s="1004"/>
      <c r="F241" s="1007"/>
      <c r="G241" s="1007"/>
      <c r="H241" s="1007"/>
      <c r="I241" s="1007"/>
      <c r="J241" s="1007"/>
    </row>
    <row r="242" spans="1:10" x14ac:dyDescent="0.2">
      <c r="A242" s="1006"/>
      <c r="B242" s="1006">
        <f t="shared" si="10"/>
        <v>200</v>
      </c>
      <c r="C242" s="1005"/>
      <c r="D242" s="1005" t="s">
        <v>2222</v>
      </c>
      <c r="E242" s="1004"/>
      <c r="F242" s="1007"/>
      <c r="G242" s="1007"/>
      <c r="H242" s="1007"/>
      <c r="I242" s="1007"/>
      <c r="J242" s="1007"/>
    </row>
    <row r="243" spans="1:10" x14ac:dyDescent="0.2">
      <c r="A243" s="1006"/>
      <c r="B243" s="1006">
        <f t="shared" si="10"/>
        <v>201</v>
      </c>
      <c r="C243" s="1005"/>
      <c r="D243" s="1005" t="s">
        <v>2221</v>
      </c>
      <c r="E243" s="1004"/>
    </row>
    <row r="244" spans="1:10" x14ac:dyDescent="0.2">
      <c r="A244" s="1006"/>
      <c r="B244" s="1006">
        <f t="shared" si="10"/>
        <v>202</v>
      </c>
      <c r="C244" s="1005"/>
      <c r="D244" s="1005" t="s">
        <v>2220</v>
      </c>
      <c r="E244" s="1004"/>
    </row>
    <row r="245" spans="1:10" x14ac:dyDescent="0.2">
      <c r="A245" s="1006"/>
      <c r="B245" s="1006">
        <f t="shared" si="10"/>
        <v>203</v>
      </c>
      <c r="C245" s="1005"/>
      <c r="D245" s="1005" t="s">
        <v>2219</v>
      </c>
      <c r="E245" s="1004"/>
    </row>
    <row r="246" spans="1:10" x14ac:dyDescent="0.2">
      <c r="A246" s="1006">
        <v>142</v>
      </c>
      <c r="B246" s="1006">
        <f t="shared" si="10"/>
        <v>204</v>
      </c>
      <c r="C246" s="1005" t="s">
        <v>2218</v>
      </c>
      <c r="D246" s="1005"/>
      <c r="E246" s="1004"/>
    </row>
    <row r="247" spans="1:10" x14ac:dyDescent="0.2">
      <c r="A247" s="1006">
        <f>A246+1</f>
        <v>143</v>
      </c>
      <c r="B247" s="1006">
        <f t="shared" si="10"/>
        <v>205</v>
      </c>
      <c r="C247" s="1002" t="s">
        <v>2217</v>
      </c>
      <c r="E247" s="1004"/>
    </row>
    <row r="248" spans="1:10" x14ac:dyDescent="0.2">
      <c r="A248" s="1006">
        <f>A247+1</f>
        <v>144</v>
      </c>
      <c r="B248" s="1006">
        <f t="shared" si="10"/>
        <v>206</v>
      </c>
      <c r="C248" s="1002" t="s">
        <v>2216</v>
      </c>
      <c r="E248" s="1004"/>
    </row>
    <row r="249" spans="1:10" x14ac:dyDescent="0.2">
      <c r="A249" s="1006">
        <f>A248+1</f>
        <v>145</v>
      </c>
      <c r="B249" s="1006">
        <f t="shared" si="10"/>
        <v>207</v>
      </c>
      <c r="C249" s="1005" t="s">
        <v>2215</v>
      </c>
      <c r="E249" s="1004"/>
    </row>
    <row r="250" spans="1:10" x14ac:dyDescent="0.2">
      <c r="A250" s="1006">
        <f>A249+1</f>
        <v>146</v>
      </c>
      <c r="B250" s="1006">
        <f t="shared" si="10"/>
        <v>208</v>
      </c>
      <c r="C250" s="1005" t="s">
        <v>2214</v>
      </c>
      <c r="D250" s="1005"/>
      <c r="E250" s="1004"/>
    </row>
  </sheetData>
  <mergeCells count="6">
    <mergeCell ref="A6:E6"/>
    <mergeCell ref="A1:E1"/>
    <mergeCell ref="A2:E2"/>
    <mergeCell ref="A3:E3"/>
    <mergeCell ref="A4:E4"/>
    <mergeCell ref="A5:E5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76" fitToHeight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15"/>
  <sheetViews>
    <sheetView showGridLines="0" zoomScaleNormal="100" zoomScaleSheetLayoutView="100" workbookViewId="0">
      <pane ySplit="4" topLeftCell="A5" activePane="bottomLeft" state="frozen"/>
      <selection activeCell="A39" sqref="A39"/>
      <selection pane="bottomLeft" activeCell="L7" sqref="L7"/>
    </sheetView>
  </sheetViews>
  <sheetFormatPr defaultRowHeight="20.100000000000001" customHeight="1" x14ac:dyDescent="0.2"/>
  <cols>
    <col min="1" max="1" width="20.5703125" style="365" customWidth="1"/>
    <col min="2" max="13" width="7.28515625" style="365" customWidth="1"/>
    <col min="14" max="14" width="22.7109375" style="365" customWidth="1"/>
    <col min="15" max="15" width="4.7109375" style="365" customWidth="1"/>
    <col min="16" max="16384" width="9.140625" style="365"/>
  </cols>
  <sheetData>
    <row r="1" spans="1:26" ht="20.100000000000001" customHeight="1" x14ac:dyDescent="0.2">
      <c r="A1" s="1433" t="s">
        <v>941</v>
      </c>
      <c r="B1" s="1434"/>
      <c r="C1" s="1434"/>
      <c r="D1" s="1434"/>
      <c r="E1" s="1434"/>
      <c r="F1" s="1434"/>
      <c r="G1" s="1434"/>
      <c r="H1" s="1434"/>
      <c r="I1" s="1434"/>
      <c r="J1" s="1434"/>
      <c r="K1" s="354"/>
      <c r="L1" s="1455" t="s">
        <v>943</v>
      </c>
      <c r="M1" s="1455"/>
      <c r="N1" s="1456"/>
    </row>
    <row r="2" spans="1:26" ht="20.100000000000001" customHeight="1" x14ac:dyDescent="0.2">
      <c r="A2" s="1434" t="s">
        <v>554</v>
      </c>
      <c r="B2" s="1434"/>
      <c r="C2" s="1434"/>
      <c r="D2" s="1434"/>
      <c r="E2" s="1434"/>
      <c r="F2" s="1434"/>
      <c r="G2" s="1434"/>
      <c r="H2" s="1434"/>
      <c r="I2" s="1434"/>
      <c r="J2" s="1434"/>
      <c r="K2" s="354"/>
    </row>
    <row r="3" spans="1:26" s="360" customFormat="1" ht="20.100000000000001" customHeight="1" x14ac:dyDescent="0.2">
      <c r="A3" s="1457" t="s">
        <v>904</v>
      </c>
      <c r="B3" s="1461" t="s">
        <v>206</v>
      </c>
      <c r="C3" s="1462"/>
      <c r="D3" s="1462"/>
      <c r="E3" s="1462"/>
      <c r="F3" s="1462"/>
      <c r="G3" s="1463"/>
      <c r="H3" s="1464" t="s">
        <v>45</v>
      </c>
      <c r="I3" s="1465"/>
      <c r="J3" s="1465"/>
      <c r="K3" s="1465"/>
      <c r="L3" s="1465"/>
      <c r="M3" s="1466"/>
      <c r="N3" s="1459" t="s">
        <v>205</v>
      </c>
    </row>
    <row r="4" spans="1:26" s="360" customFormat="1" ht="20.100000000000001" customHeight="1" x14ac:dyDescent="0.2">
      <c r="A4" s="1458"/>
      <c r="B4" s="462">
        <v>2011</v>
      </c>
      <c r="C4" s="462">
        <v>2012</v>
      </c>
      <c r="D4" s="462">
        <v>2013</v>
      </c>
      <c r="E4" s="462">
        <v>2014</v>
      </c>
      <c r="F4" s="462">
        <v>2015</v>
      </c>
      <c r="G4" s="462">
        <v>2016</v>
      </c>
      <c r="H4" s="462">
        <v>2011</v>
      </c>
      <c r="I4" s="462">
        <v>2012</v>
      </c>
      <c r="J4" s="462">
        <v>2013</v>
      </c>
      <c r="K4" s="462">
        <v>2014</v>
      </c>
      <c r="L4" s="462">
        <v>2015</v>
      </c>
      <c r="M4" s="462">
        <v>2016</v>
      </c>
      <c r="N4" s="1460"/>
    </row>
    <row r="5" spans="1:26" s="255" customFormat="1" ht="20.100000000000001" customHeight="1" x14ac:dyDescent="0.2">
      <c r="A5" s="461" t="s">
        <v>916</v>
      </c>
      <c r="B5" s="460">
        <v>0</v>
      </c>
      <c r="C5" s="460">
        <v>0</v>
      </c>
      <c r="D5" s="460">
        <v>0</v>
      </c>
      <c r="E5" s="460">
        <v>0</v>
      </c>
      <c r="F5" s="460">
        <v>0</v>
      </c>
      <c r="G5" s="460">
        <v>0</v>
      </c>
      <c r="H5" s="457" t="s">
        <v>942</v>
      </c>
      <c r="I5" s="457"/>
      <c r="J5" s="457"/>
      <c r="K5" s="457"/>
      <c r="L5" s="457"/>
      <c r="M5" s="459">
        <v>0</v>
      </c>
      <c r="N5" s="457" t="s">
        <v>856</v>
      </c>
    </row>
    <row r="6" spans="1:26" s="255" customFormat="1" ht="20.100000000000001" customHeight="1" x14ac:dyDescent="0.2">
      <c r="A6" s="461" t="s">
        <v>915</v>
      </c>
      <c r="B6" s="460">
        <v>0</v>
      </c>
      <c r="C6" s="460">
        <v>0</v>
      </c>
      <c r="D6" s="460">
        <v>0</v>
      </c>
      <c r="E6" s="460">
        <v>0</v>
      </c>
      <c r="F6" s="460">
        <v>0</v>
      </c>
      <c r="G6" s="460">
        <v>0</v>
      </c>
      <c r="H6" s="459">
        <v>0</v>
      </c>
      <c r="I6" s="459">
        <v>0</v>
      </c>
      <c r="J6" s="459">
        <v>0</v>
      </c>
      <c r="K6" s="459">
        <v>0</v>
      </c>
      <c r="L6" s="458">
        <v>0</v>
      </c>
      <c r="M6" s="458">
        <v>0</v>
      </c>
      <c r="N6" s="457" t="s">
        <v>856</v>
      </c>
    </row>
    <row r="7" spans="1:26" s="436" customFormat="1" ht="20.100000000000001" customHeight="1" x14ac:dyDescent="0.2">
      <c r="A7" s="453" t="s">
        <v>165</v>
      </c>
      <c r="B7" s="456">
        <f>SUM(B5:B6)</f>
        <v>0</v>
      </c>
      <c r="C7" s="456">
        <f>SUM(C5:C6)</f>
        <v>0</v>
      </c>
      <c r="D7" s="456">
        <f>SUM(D5:D6)</f>
        <v>0</v>
      </c>
      <c r="E7" s="456">
        <f>SUM(E5:E6)</f>
        <v>0</v>
      </c>
      <c r="F7" s="456">
        <f>SUM(F5:F6)</f>
        <v>0</v>
      </c>
      <c r="G7" s="456">
        <v>0</v>
      </c>
      <c r="H7" s="455">
        <f>SUM(H5:H6)</f>
        <v>0</v>
      </c>
      <c r="I7" s="455">
        <f>SUM(I5:I6)</f>
        <v>0</v>
      </c>
      <c r="J7" s="455">
        <f>SUM(J5:J6)</f>
        <v>0</v>
      </c>
      <c r="K7" s="455">
        <f>SUM(K5:K6)</f>
        <v>0</v>
      </c>
      <c r="L7" s="454">
        <f>SUM(L5:L6)</f>
        <v>0</v>
      </c>
      <c r="M7" s="454">
        <v>0</v>
      </c>
      <c r="N7" s="453"/>
    </row>
    <row r="10" spans="1:26" s="450" customFormat="1" ht="20.100000000000001" customHeight="1" x14ac:dyDescent="0.3">
      <c r="A10" s="1448" t="s">
        <v>941</v>
      </c>
      <c r="B10" s="1434"/>
      <c r="C10" s="1434"/>
      <c r="D10" s="1434"/>
      <c r="E10" s="1434"/>
      <c r="F10" s="1434"/>
      <c r="G10" s="1434"/>
      <c r="H10" s="1434"/>
      <c r="I10" s="1434"/>
      <c r="J10" s="1434"/>
      <c r="K10" s="1434"/>
      <c r="L10" s="1434"/>
      <c r="M10" s="354"/>
      <c r="N10" s="452" t="s">
        <v>940</v>
      </c>
      <c r="S10" s="451"/>
      <c r="T10" s="451"/>
      <c r="U10" s="451"/>
      <c r="V10" s="451"/>
      <c r="W10" s="451"/>
      <c r="X10" s="451"/>
      <c r="Y10" s="451"/>
      <c r="Z10" s="451"/>
    </row>
    <row r="11" spans="1:26" s="450" customFormat="1" ht="20.100000000000001" customHeight="1" x14ac:dyDescent="0.2">
      <c r="A11" s="1449" t="s">
        <v>669</v>
      </c>
      <c r="B11" s="1449"/>
      <c r="C11" s="1449"/>
      <c r="D11" s="1449"/>
      <c r="E11" s="1449"/>
      <c r="F11" s="1449"/>
      <c r="G11" s="1449"/>
      <c r="H11" s="1449"/>
      <c r="I11" s="1449"/>
      <c r="J11" s="1449"/>
      <c r="K11" s="1449"/>
      <c r="L11" s="1434"/>
      <c r="M11" s="354"/>
    </row>
    <row r="12" spans="1:26" s="440" customFormat="1" ht="20.100000000000001" customHeight="1" x14ac:dyDescent="0.2">
      <c r="A12" s="1450" t="s">
        <v>924</v>
      </c>
      <c r="B12" s="1437" t="s">
        <v>206</v>
      </c>
      <c r="C12" s="1438"/>
      <c r="D12" s="1438"/>
      <c r="E12" s="1438"/>
      <c r="F12" s="1438"/>
      <c r="G12" s="1439"/>
      <c r="H12" s="1452" t="s">
        <v>45</v>
      </c>
      <c r="I12" s="1453"/>
      <c r="J12" s="1453"/>
      <c r="K12" s="1453"/>
      <c r="L12" s="1453"/>
      <c r="M12" s="1454"/>
      <c r="N12" s="1447" t="s">
        <v>205</v>
      </c>
    </row>
    <row r="13" spans="1:26" s="440" customFormat="1" ht="20.100000000000001" customHeight="1" x14ac:dyDescent="0.2">
      <c r="A13" s="1451"/>
      <c r="B13" s="441">
        <v>2011</v>
      </c>
      <c r="C13" s="441">
        <v>2012</v>
      </c>
      <c r="D13" s="441">
        <v>2013</v>
      </c>
      <c r="E13" s="441">
        <v>2014</v>
      </c>
      <c r="F13" s="441">
        <v>2015</v>
      </c>
      <c r="G13" s="441">
        <v>2016</v>
      </c>
      <c r="H13" s="441">
        <v>2011</v>
      </c>
      <c r="I13" s="441">
        <v>2012</v>
      </c>
      <c r="J13" s="441">
        <v>2013</v>
      </c>
      <c r="K13" s="441">
        <v>2014</v>
      </c>
      <c r="L13" s="441">
        <v>2015</v>
      </c>
      <c r="M13" s="441">
        <v>2016</v>
      </c>
      <c r="N13" s="1399"/>
    </row>
    <row r="14" spans="1:26" s="255" customFormat="1" ht="20.100000000000001" customHeight="1" x14ac:dyDescent="0.2">
      <c r="A14" s="257" t="s">
        <v>939</v>
      </c>
      <c r="B14" s="342">
        <v>163.80000000000001</v>
      </c>
      <c r="C14" s="342">
        <v>41.8</v>
      </c>
      <c r="D14" s="342">
        <v>0</v>
      </c>
      <c r="E14" s="342">
        <v>0</v>
      </c>
      <c r="F14" s="342">
        <v>0</v>
      </c>
      <c r="G14" s="341">
        <v>0.6</v>
      </c>
      <c r="H14" s="449">
        <v>5</v>
      </c>
      <c r="I14" s="449">
        <v>3</v>
      </c>
      <c r="J14" s="449">
        <v>0</v>
      </c>
      <c r="K14" s="449">
        <v>0</v>
      </c>
      <c r="L14" s="449">
        <v>0</v>
      </c>
      <c r="M14" s="358">
        <v>2</v>
      </c>
      <c r="N14" s="257"/>
    </row>
    <row r="15" spans="1:26" s="436" customFormat="1" ht="20.100000000000001" customHeight="1" x14ac:dyDescent="0.2">
      <c r="A15" s="336" t="s">
        <v>23</v>
      </c>
      <c r="B15" s="359">
        <f t="shared" ref="B15:M15" si="0">SUM(B14)</f>
        <v>163.80000000000001</v>
      </c>
      <c r="C15" s="359">
        <f t="shared" si="0"/>
        <v>41.8</v>
      </c>
      <c r="D15" s="359">
        <f t="shared" si="0"/>
        <v>0</v>
      </c>
      <c r="E15" s="359">
        <f t="shared" si="0"/>
        <v>0</v>
      </c>
      <c r="F15" s="359">
        <f t="shared" si="0"/>
        <v>0</v>
      </c>
      <c r="G15" s="359">
        <f t="shared" si="0"/>
        <v>0.6</v>
      </c>
      <c r="H15" s="358">
        <f t="shared" si="0"/>
        <v>5</v>
      </c>
      <c r="I15" s="358">
        <f t="shared" si="0"/>
        <v>3</v>
      </c>
      <c r="J15" s="358">
        <f t="shared" si="0"/>
        <v>0</v>
      </c>
      <c r="K15" s="358">
        <f t="shared" si="0"/>
        <v>0</v>
      </c>
      <c r="L15" s="358">
        <f t="shared" si="0"/>
        <v>0</v>
      </c>
      <c r="M15" s="358">
        <f t="shared" si="0"/>
        <v>2</v>
      </c>
      <c r="N15" s="336"/>
    </row>
  </sheetData>
  <sheetProtection selectLockedCells="1"/>
  <mergeCells count="13">
    <mergeCell ref="L1:N1"/>
    <mergeCell ref="A1:J1"/>
    <mergeCell ref="A2:J2"/>
    <mergeCell ref="A3:A4"/>
    <mergeCell ref="N3:N4"/>
    <mergeCell ref="B3:G3"/>
    <mergeCell ref="H3:M3"/>
    <mergeCell ref="N12:N13"/>
    <mergeCell ref="A10:L10"/>
    <mergeCell ref="A11:L11"/>
    <mergeCell ref="A12:A13"/>
    <mergeCell ref="B12:G12"/>
    <mergeCell ref="H12:M12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9" orientation="landscape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showGridLines="0" zoomScaleNormal="100" zoomScaleSheetLayoutView="100" workbookViewId="0">
      <pane ySplit="4" topLeftCell="A5" activePane="bottomLeft" state="frozen"/>
      <selection activeCell="A39" sqref="A39"/>
      <selection pane="bottomLeft" activeCell="P16" sqref="P16"/>
    </sheetView>
  </sheetViews>
  <sheetFormatPr defaultRowHeight="20.100000000000001" customHeight="1" x14ac:dyDescent="0.2"/>
  <cols>
    <col min="1" max="1" width="17.7109375" style="440" customWidth="1"/>
    <col min="2" max="13" width="7.28515625" style="440" customWidth="1"/>
    <col min="14" max="14" width="22" style="440" customWidth="1"/>
    <col min="15" max="25" width="5.7109375" style="440" customWidth="1"/>
    <col min="26" max="16384" width="9.140625" style="440"/>
  </cols>
  <sheetData>
    <row r="1" spans="1:27" ht="20.100000000000001" customHeight="1" x14ac:dyDescent="0.3">
      <c r="A1" s="1433" t="s">
        <v>920</v>
      </c>
      <c r="B1" s="1434"/>
      <c r="C1" s="1434"/>
      <c r="D1" s="1434"/>
      <c r="E1" s="1434"/>
      <c r="F1" s="1434"/>
      <c r="G1" s="1434"/>
      <c r="H1" s="1434"/>
      <c r="I1" s="1434"/>
      <c r="J1" s="1434"/>
      <c r="K1" s="1434"/>
      <c r="L1" s="1434"/>
      <c r="M1" s="354"/>
      <c r="N1" s="447" t="s">
        <v>938</v>
      </c>
      <c r="S1" s="448"/>
      <c r="T1" s="448"/>
      <c r="U1" s="448"/>
      <c r="V1" s="448"/>
      <c r="W1" s="448"/>
      <c r="X1" s="448"/>
      <c r="Y1" s="448"/>
      <c r="Z1" s="448"/>
      <c r="AA1" s="447"/>
    </row>
    <row r="2" spans="1:27" ht="20.100000000000001" customHeight="1" x14ac:dyDescent="0.2">
      <c r="A2" s="1470" t="s">
        <v>669</v>
      </c>
      <c r="B2" s="1470"/>
      <c r="C2" s="1470"/>
      <c r="D2" s="1470"/>
      <c r="E2" s="1470"/>
      <c r="F2" s="1470"/>
      <c r="G2" s="1470"/>
      <c r="H2" s="1470"/>
      <c r="I2" s="1470"/>
      <c r="J2" s="1434"/>
      <c r="K2" s="1434"/>
      <c r="L2" s="1434"/>
      <c r="M2" s="354"/>
    </row>
    <row r="3" spans="1:27" ht="20.100000000000001" customHeight="1" x14ac:dyDescent="0.2">
      <c r="A3" s="1473" t="s">
        <v>207</v>
      </c>
      <c r="B3" s="1437" t="s">
        <v>206</v>
      </c>
      <c r="C3" s="1438"/>
      <c r="D3" s="1438"/>
      <c r="E3" s="1438"/>
      <c r="F3" s="1438"/>
      <c r="G3" s="1439"/>
      <c r="H3" s="1452" t="s">
        <v>45</v>
      </c>
      <c r="I3" s="1453"/>
      <c r="J3" s="1453"/>
      <c r="K3" s="1453"/>
      <c r="L3" s="1453"/>
      <c r="M3" s="1454"/>
      <c r="N3" s="1471" t="s">
        <v>205</v>
      </c>
    </row>
    <row r="4" spans="1:27" ht="20.100000000000001" customHeight="1" x14ac:dyDescent="0.2">
      <c r="A4" s="1473"/>
      <c r="B4" s="441">
        <v>2011</v>
      </c>
      <c r="C4" s="441">
        <v>2012</v>
      </c>
      <c r="D4" s="441">
        <v>2013</v>
      </c>
      <c r="E4" s="441">
        <v>2014</v>
      </c>
      <c r="F4" s="441">
        <v>2015</v>
      </c>
      <c r="G4" s="441">
        <v>2016</v>
      </c>
      <c r="H4" s="441">
        <v>2011</v>
      </c>
      <c r="I4" s="441">
        <v>2012</v>
      </c>
      <c r="J4" s="441">
        <v>2013</v>
      </c>
      <c r="K4" s="441">
        <v>2014</v>
      </c>
      <c r="L4" s="441">
        <v>2015</v>
      </c>
      <c r="M4" s="441">
        <v>2016</v>
      </c>
      <c r="N4" s="1472"/>
    </row>
    <row r="5" spans="1:27" s="255" customFormat="1" ht="20.100000000000001" customHeight="1" x14ac:dyDescent="0.2">
      <c r="A5" s="257" t="s">
        <v>937</v>
      </c>
      <c r="B5" s="342">
        <v>6</v>
      </c>
      <c r="C5" s="342">
        <v>2</v>
      </c>
      <c r="D5" s="342">
        <v>0.1</v>
      </c>
      <c r="E5" s="342">
        <v>0.115</v>
      </c>
      <c r="F5" s="342">
        <v>0</v>
      </c>
      <c r="G5" s="341">
        <v>0</v>
      </c>
      <c r="H5" s="340">
        <v>1</v>
      </c>
      <c r="I5" s="340">
        <v>1</v>
      </c>
      <c r="J5" s="340">
        <v>1</v>
      </c>
      <c r="K5" s="340">
        <v>1</v>
      </c>
      <c r="L5" s="340">
        <v>0</v>
      </c>
      <c r="M5" s="339">
        <v>0</v>
      </c>
      <c r="N5" s="257"/>
    </row>
    <row r="6" spans="1:27" s="255" customFormat="1" ht="38.25" x14ac:dyDescent="0.2">
      <c r="A6" s="257" t="s">
        <v>228</v>
      </c>
      <c r="B6" s="342">
        <v>0</v>
      </c>
      <c r="C6" s="342">
        <v>7.5</v>
      </c>
      <c r="D6" s="342">
        <v>20</v>
      </c>
      <c r="E6" s="342">
        <v>0</v>
      </c>
      <c r="F6" s="342">
        <v>0</v>
      </c>
      <c r="G6" s="341">
        <v>0</v>
      </c>
      <c r="H6" s="340">
        <v>0</v>
      </c>
      <c r="I6" s="340">
        <v>0</v>
      </c>
      <c r="J6" s="340">
        <v>6</v>
      </c>
      <c r="K6" s="340">
        <v>0</v>
      </c>
      <c r="L6" s="340">
        <v>0</v>
      </c>
      <c r="M6" s="339">
        <v>0</v>
      </c>
      <c r="N6" s="321" t="s">
        <v>936</v>
      </c>
    </row>
    <row r="7" spans="1:27" s="436" customFormat="1" ht="20.100000000000001" customHeight="1" x14ac:dyDescent="0.2">
      <c r="A7" s="336" t="s">
        <v>23</v>
      </c>
      <c r="B7" s="359">
        <f t="shared" ref="B7:M7" si="0">SUM(B5:B6)</f>
        <v>6</v>
      </c>
      <c r="C7" s="359">
        <f t="shared" si="0"/>
        <v>9.5</v>
      </c>
      <c r="D7" s="359">
        <f t="shared" si="0"/>
        <v>20.100000000000001</v>
      </c>
      <c r="E7" s="359">
        <f t="shared" si="0"/>
        <v>0.115</v>
      </c>
      <c r="F7" s="359">
        <f t="shared" si="0"/>
        <v>0</v>
      </c>
      <c r="G7" s="359">
        <f t="shared" si="0"/>
        <v>0</v>
      </c>
      <c r="H7" s="358">
        <f t="shared" si="0"/>
        <v>1</v>
      </c>
      <c r="I7" s="358">
        <f t="shared" si="0"/>
        <v>1</v>
      </c>
      <c r="J7" s="358">
        <f t="shared" si="0"/>
        <v>7</v>
      </c>
      <c r="K7" s="358">
        <f t="shared" si="0"/>
        <v>1</v>
      </c>
      <c r="L7" s="358">
        <f t="shared" si="0"/>
        <v>0</v>
      </c>
      <c r="M7" s="358">
        <f t="shared" si="0"/>
        <v>0</v>
      </c>
      <c r="N7" s="336"/>
    </row>
    <row r="9" spans="1:27" s="444" customFormat="1" ht="20.100000000000001" customHeight="1" x14ac:dyDescent="0.2">
      <c r="A9" s="1467" t="s">
        <v>920</v>
      </c>
      <c r="B9" s="1467"/>
      <c r="C9" s="1467"/>
      <c r="D9" s="1467"/>
      <c r="E9" s="1467"/>
      <c r="F9" s="1467"/>
      <c r="G9" s="1467"/>
      <c r="H9" s="1467"/>
      <c r="I9" s="1467"/>
      <c r="J9" s="1467"/>
      <c r="K9" s="446"/>
      <c r="L9" s="1468" t="s">
        <v>935</v>
      </c>
      <c r="M9" s="1468"/>
      <c r="N9" s="1469"/>
    </row>
    <row r="10" spans="1:27" s="444" customFormat="1" ht="20.100000000000001" customHeight="1" x14ac:dyDescent="0.2">
      <c r="A10" s="1435" t="s">
        <v>852</v>
      </c>
      <c r="B10" s="1435"/>
      <c r="C10" s="1435"/>
      <c r="D10" s="1435"/>
      <c r="E10" s="1435"/>
      <c r="F10" s="1435"/>
      <c r="G10" s="1435"/>
      <c r="H10" s="1435"/>
      <c r="I10" s="1435"/>
      <c r="J10" s="1435"/>
      <c r="K10" s="223"/>
      <c r="L10" s="445"/>
      <c r="M10" s="445"/>
    </row>
    <row r="11" spans="1:27" s="360" customFormat="1" ht="20.100000000000001" customHeight="1" x14ac:dyDescent="0.2">
      <c r="A11" s="1411" t="s">
        <v>934</v>
      </c>
      <c r="B11" s="1437" t="s">
        <v>206</v>
      </c>
      <c r="C11" s="1438"/>
      <c r="D11" s="1438"/>
      <c r="E11" s="1438"/>
      <c r="F11" s="1438"/>
      <c r="G11" s="1439"/>
      <c r="H11" s="1402" t="s">
        <v>45</v>
      </c>
      <c r="I11" s="1403"/>
      <c r="J11" s="1403"/>
      <c r="K11" s="1403"/>
      <c r="L11" s="1403"/>
      <c r="M11" s="1404"/>
      <c r="N11" s="1436" t="s">
        <v>205</v>
      </c>
    </row>
    <row r="12" spans="1:27" s="360" customFormat="1" ht="20.100000000000001" customHeight="1" x14ac:dyDescent="0.2">
      <c r="A12" s="1412"/>
      <c r="B12" s="361">
        <v>2011</v>
      </c>
      <c r="C12" s="361">
        <v>2012</v>
      </c>
      <c r="D12" s="361">
        <v>2013</v>
      </c>
      <c r="E12" s="361">
        <v>2014</v>
      </c>
      <c r="F12" s="361">
        <v>2015</v>
      </c>
      <c r="G12" s="361">
        <v>2016</v>
      </c>
      <c r="H12" s="361">
        <v>2011</v>
      </c>
      <c r="I12" s="361">
        <v>2012</v>
      </c>
      <c r="J12" s="361">
        <v>2013</v>
      </c>
      <c r="K12" s="361">
        <v>2014</v>
      </c>
      <c r="L12" s="361">
        <v>2015</v>
      </c>
      <c r="M12" s="361">
        <v>2016</v>
      </c>
      <c r="N12" s="1399"/>
    </row>
    <row r="13" spans="1:27" s="255" customFormat="1" ht="20.100000000000001" customHeight="1" x14ac:dyDescent="0.2">
      <c r="A13" s="257" t="s">
        <v>933</v>
      </c>
      <c r="B13" s="342">
        <v>31.1</v>
      </c>
      <c r="C13" s="342">
        <v>20.3</v>
      </c>
      <c r="D13" s="342">
        <v>24.6</v>
      </c>
      <c r="E13" s="342">
        <v>15.7</v>
      </c>
      <c r="F13" s="342">
        <v>30</v>
      </c>
      <c r="G13" s="341">
        <v>26</v>
      </c>
      <c r="H13" s="340">
        <v>8</v>
      </c>
      <c r="I13" s="340">
        <v>8</v>
      </c>
      <c r="J13" s="340">
        <v>7</v>
      </c>
      <c r="K13" s="340">
        <v>7</v>
      </c>
      <c r="L13" s="340">
        <v>7</v>
      </c>
      <c r="M13" s="339">
        <v>7</v>
      </c>
      <c r="N13" s="257" t="s">
        <v>932</v>
      </c>
    </row>
    <row r="14" spans="1:27" s="255" customFormat="1" ht="20.100000000000001" customHeight="1" x14ac:dyDescent="0.2">
      <c r="A14" s="257" t="s">
        <v>931</v>
      </c>
      <c r="B14" s="342">
        <v>0</v>
      </c>
      <c r="C14" s="342">
        <v>0</v>
      </c>
      <c r="D14" s="342">
        <v>0</v>
      </c>
      <c r="E14" s="342">
        <v>0</v>
      </c>
      <c r="F14" s="342">
        <v>0</v>
      </c>
      <c r="G14" s="341">
        <v>0</v>
      </c>
      <c r="H14" s="340">
        <v>0</v>
      </c>
      <c r="I14" s="340">
        <v>0</v>
      </c>
      <c r="J14" s="340">
        <v>0</v>
      </c>
      <c r="K14" s="340">
        <v>0</v>
      </c>
      <c r="L14" s="340">
        <v>0</v>
      </c>
      <c r="M14" s="339">
        <v>0</v>
      </c>
      <c r="N14" s="257" t="s">
        <v>930</v>
      </c>
    </row>
    <row r="15" spans="1:27" s="255" customFormat="1" ht="20.100000000000001" customHeight="1" x14ac:dyDescent="0.2">
      <c r="A15" s="257" t="s">
        <v>929</v>
      </c>
      <c r="B15" s="342">
        <v>36</v>
      </c>
      <c r="C15" s="342">
        <v>23</v>
      </c>
      <c r="D15" s="342">
        <v>22.2</v>
      </c>
      <c r="E15" s="342">
        <v>28.1</v>
      </c>
      <c r="F15" s="342">
        <v>41.6</v>
      </c>
      <c r="G15" s="341">
        <v>22.7</v>
      </c>
      <c r="H15" s="340">
        <v>5</v>
      </c>
      <c r="I15" s="340">
        <v>5</v>
      </c>
      <c r="J15" s="340">
        <v>5</v>
      </c>
      <c r="K15" s="340">
        <v>5</v>
      </c>
      <c r="L15" s="340">
        <v>5</v>
      </c>
      <c r="M15" s="339">
        <v>5</v>
      </c>
      <c r="N15" s="257" t="s">
        <v>928</v>
      </c>
    </row>
    <row r="16" spans="1:27" s="255" customFormat="1" ht="20.100000000000001" customHeight="1" x14ac:dyDescent="0.2">
      <c r="A16" s="257" t="s">
        <v>927</v>
      </c>
      <c r="B16" s="342">
        <v>0.8</v>
      </c>
      <c r="C16" s="342">
        <v>7.9</v>
      </c>
      <c r="D16" s="342">
        <v>2.8</v>
      </c>
      <c r="E16" s="342">
        <v>1.1000000000000001</v>
      </c>
      <c r="F16" s="342">
        <v>195</v>
      </c>
      <c r="G16" s="341">
        <v>142</v>
      </c>
      <c r="H16" s="340">
        <v>2</v>
      </c>
      <c r="I16" s="340">
        <v>2</v>
      </c>
      <c r="J16" s="340">
        <v>2</v>
      </c>
      <c r="K16" s="340">
        <v>2</v>
      </c>
      <c r="L16" s="340">
        <v>12</v>
      </c>
      <c r="M16" s="339">
        <v>10</v>
      </c>
      <c r="N16" s="257" t="s">
        <v>926</v>
      </c>
    </row>
    <row r="17" spans="1:16" s="436" customFormat="1" ht="20.100000000000001" customHeight="1" x14ac:dyDescent="0.2">
      <c r="A17" s="336" t="s">
        <v>165</v>
      </c>
      <c r="B17" s="359">
        <f t="shared" ref="B17:M17" si="1">SUM(B13:B16)</f>
        <v>67.899999999999991</v>
      </c>
      <c r="C17" s="359">
        <f t="shared" si="1"/>
        <v>51.199999999999996</v>
      </c>
      <c r="D17" s="359">
        <f t="shared" si="1"/>
        <v>49.599999999999994</v>
      </c>
      <c r="E17" s="359">
        <f t="shared" si="1"/>
        <v>44.9</v>
      </c>
      <c r="F17" s="359">
        <f t="shared" si="1"/>
        <v>266.60000000000002</v>
      </c>
      <c r="G17" s="359">
        <f t="shared" si="1"/>
        <v>190.7</v>
      </c>
      <c r="H17" s="358">
        <f t="shared" si="1"/>
        <v>15</v>
      </c>
      <c r="I17" s="358">
        <f t="shared" si="1"/>
        <v>15</v>
      </c>
      <c r="J17" s="358">
        <f t="shared" si="1"/>
        <v>14</v>
      </c>
      <c r="K17" s="358">
        <f t="shared" si="1"/>
        <v>14</v>
      </c>
      <c r="L17" s="358">
        <f t="shared" si="1"/>
        <v>24</v>
      </c>
      <c r="M17" s="358">
        <f t="shared" si="1"/>
        <v>22</v>
      </c>
      <c r="N17" s="336"/>
    </row>
    <row r="19" spans="1:16" s="362" customFormat="1" ht="20.100000000000001" customHeight="1" x14ac:dyDescent="0.2">
      <c r="A19" s="1433" t="s">
        <v>920</v>
      </c>
      <c r="B19" s="1433"/>
      <c r="C19" s="1433"/>
      <c r="D19" s="1433"/>
      <c r="E19" s="1433"/>
      <c r="F19" s="1433"/>
      <c r="G19" s="1433"/>
      <c r="H19" s="1433"/>
      <c r="I19" s="1433"/>
      <c r="J19" s="1433"/>
      <c r="K19" s="443"/>
      <c r="L19" s="442"/>
      <c r="M19" s="442"/>
      <c r="N19" s="353" t="s">
        <v>925</v>
      </c>
      <c r="P19" s="442"/>
    </row>
    <row r="20" spans="1:16" s="362" customFormat="1" ht="20.100000000000001" customHeight="1" x14ac:dyDescent="0.2">
      <c r="A20" s="1434" t="s">
        <v>837</v>
      </c>
      <c r="B20" s="1434"/>
      <c r="C20" s="1434"/>
      <c r="D20" s="1434"/>
      <c r="E20" s="1434"/>
      <c r="F20" s="1434"/>
      <c r="G20" s="1434"/>
      <c r="H20" s="1434"/>
      <c r="I20" s="1434"/>
      <c r="J20" s="1434"/>
      <c r="K20" s="354"/>
    </row>
    <row r="21" spans="1:16" ht="20.100000000000001" customHeight="1" x14ac:dyDescent="0.2">
      <c r="A21" s="1450" t="s">
        <v>924</v>
      </c>
      <c r="B21" s="1437" t="s">
        <v>206</v>
      </c>
      <c r="C21" s="1438"/>
      <c r="D21" s="1438"/>
      <c r="E21" s="1438"/>
      <c r="F21" s="1438"/>
      <c r="G21" s="1439"/>
      <c r="H21" s="1452" t="s">
        <v>45</v>
      </c>
      <c r="I21" s="1453"/>
      <c r="J21" s="1453"/>
      <c r="K21" s="1453"/>
      <c r="L21" s="1453"/>
      <c r="M21" s="1454"/>
      <c r="N21" s="1447" t="s">
        <v>205</v>
      </c>
    </row>
    <row r="22" spans="1:16" ht="20.100000000000001" customHeight="1" x14ac:dyDescent="0.2">
      <c r="A22" s="1451"/>
      <c r="B22" s="441">
        <v>2011</v>
      </c>
      <c r="C22" s="441">
        <v>2012</v>
      </c>
      <c r="D22" s="441">
        <v>2013</v>
      </c>
      <c r="E22" s="441">
        <v>2014</v>
      </c>
      <c r="F22" s="441">
        <v>2015</v>
      </c>
      <c r="G22" s="441">
        <v>2016</v>
      </c>
      <c r="H22" s="441">
        <v>2011</v>
      </c>
      <c r="I22" s="441">
        <v>2012</v>
      </c>
      <c r="J22" s="441">
        <v>2013</v>
      </c>
      <c r="K22" s="441">
        <v>2014</v>
      </c>
      <c r="L22" s="441">
        <v>2015</v>
      </c>
      <c r="M22" s="441">
        <v>2016</v>
      </c>
      <c r="N22" s="1399"/>
    </row>
    <row r="23" spans="1:16" s="255" customFormat="1" ht="20.100000000000001" customHeight="1" x14ac:dyDescent="0.2">
      <c r="A23" s="257" t="s">
        <v>486</v>
      </c>
      <c r="B23" s="342">
        <v>0</v>
      </c>
      <c r="C23" s="342">
        <v>0</v>
      </c>
      <c r="D23" s="342">
        <v>0</v>
      </c>
      <c r="E23" s="342">
        <v>0</v>
      </c>
      <c r="F23" s="342">
        <v>0</v>
      </c>
      <c r="G23" s="342">
        <v>0</v>
      </c>
      <c r="H23" s="340">
        <v>0</v>
      </c>
      <c r="I23" s="340">
        <v>0</v>
      </c>
      <c r="J23" s="340">
        <v>0</v>
      </c>
      <c r="K23" s="340">
        <v>0</v>
      </c>
      <c r="L23" s="340">
        <v>0</v>
      </c>
      <c r="M23" s="340">
        <v>0</v>
      </c>
      <c r="N23" s="257"/>
    </row>
    <row r="24" spans="1:16" s="255" customFormat="1" ht="20.100000000000001" customHeight="1" x14ac:dyDescent="0.2">
      <c r="A24" s="257" t="s">
        <v>484</v>
      </c>
      <c r="B24" s="342">
        <v>366.2</v>
      </c>
      <c r="C24" s="342">
        <v>368.14</v>
      </c>
      <c r="D24" s="342">
        <v>336.1</v>
      </c>
      <c r="E24" s="342">
        <v>274.99</v>
      </c>
      <c r="F24" s="342">
        <v>275</v>
      </c>
      <c r="G24" s="342">
        <v>226</v>
      </c>
      <c r="H24" s="340">
        <v>27</v>
      </c>
      <c r="I24" s="340">
        <v>23</v>
      </c>
      <c r="J24" s="340">
        <v>23</v>
      </c>
      <c r="K24" s="340">
        <v>23</v>
      </c>
      <c r="L24" s="340">
        <v>23</v>
      </c>
      <c r="M24" s="340">
        <v>23</v>
      </c>
      <c r="N24" s="257" t="s">
        <v>923</v>
      </c>
    </row>
    <row r="25" spans="1:16" s="255" customFormat="1" ht="20.100000000000001" customHeight="1" x14ac:dyDescent="0.2">
      <c r="A25" s="257" t="s">
        <v>922</v>
      </c>
      <c r="B25" s="342">
        <v>997</v>
      </c>
      <c r="C25" s="342">
        <v>1058</v>
      </c>
      <c r="D25" s="342">
        <v>1058</v>
      </c>
      <c r="E25" s="342">
        <v>1065</v>
      </c>
      <c r="F25" s="342">
        <v>1133</v>
      </c>
      <c r="G25" s="342">
        <v>1101</v>
      </c>
      <c r="H25" s="340">
        <v>28</v>
      </c>
      <c r="I25" s="340">
        <v>28</v>
      </c>
      <c r="J25" s="340">
        <v>28</v>
      </c>
      <c r="K25" s="340">
        <v>28</v>
      </c>
      <c r="L25" s="340">
        <v>28</v>
      </c>
      <c r="M25" s="340">
        <v>28</v>
      </c>
      <c r="N25" s="257" t="s">
        <v>921</v>
      </c>
    </row>
    <row r="26" spans="1:16" s="436" customFormat="1" ht="20.100000000000001" customHeight="1" x14ac:dyDescent="0.2">
      <c r="A26" s="336" t="s">
        <v>23</v>
      </c>
      <c r="B26" s="359">
        <f t="shared" ref="B26:M26" si="2">SUM(B23:B25)</f>
        <v>1363.2</v>
      </c>
      <c r="C26" s="359">
        <f t="shared" si="2"/>
        <v>1426.1399999999999</v>
      </c>
      <c r="D26" s="359">
        <f t="shared" si="2"/>
        <v>1394.1</v>
      </c>
      <c r="E26" s="359">
        <f t="shared" si="2"/>
        <v>1339.99</v>
      </c>
      <c r="F26" s="359">
        <f t="shared" si="2"/>
        <v>1408</v>
      </c>
      <c r="G26" s="359">
        <f t="shared" si="2"/>
        <v>1327</v>
      </c>
      <c r="H26" s="358">
        <f t="shared" si="2"/>
        <v>55</v>
      </c>
      <c r="I26" s="358">
        <f t="shared" si="2"/>
        <v>51</v>
      </c>
      <c r="J26" s="358">
        <f t="shared" si="2"/>
        <v>51</v>
      </c>
      <c r="K26" s="358">
        <f t="shared" si="2"/>
        <v>51</v>
      </c>
      <c r="L26" s="358">
        <f t="shared" si="2"/>
        <v>51</v>
      </c>
      <c r="M26" s="358">
        <f t="shared" si="2"/>
        <v>51</v>
      </c>
      <c r="N26" s="336"/>
    </row>
  </sheetData>
  <sheetProtection selectLockedCells="1"/>
  <mergeCells count="19">
    <mergeCell ref="A1:L1"/>
    <mergeCell ref="A2:L2"/>
    <mergeCell ref="N3:N4"/>
    <mergeCell ref="A3:A4"/>
    <mergeCell ref="B3:G3"/>
    <mergeCell ref="H3:M3"/>
    <mergeCell ref="A9:J9"/>
    <mergeCell ref="L9:N9"/>
    <mergeCell ref="A10:J10"/>
    <mergeCell ref="A11:A12"/>
    <mergeCell ref="N11:N12"/>
    <mergeCell ref="B11:G11"/>
    <mergeCell ref="H11:M11"/>
    <mergeCell ref="N21:N22"/>
    <mergeCell ref="A19:J19"/>
    <mergeCell ref="A20:J20"/>
    <mergeCell ref="A21:A22"/>
    <mergeCell ref="B21:G21"/>
    <mergeCell ref="H21:M21"/>
  </mergeCells>
  <printOptions horizontalCentered="1" verticalCentered="1"/>
  <pageMargins left="0.78740157480314965" right="0.78740157480314965" top="0.51181102362204722" bottom="0.51181102362204722" header="0.51181102362204722" footer="0.51181102362204722"/>
  <pageSetup paperSize="9" scale="95" orientation="landscape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showGridLines="0" zoomScaleNormal="100" zoomScaleSheetLayoutView="100" workbookViewId="0">
      <pane ySplit="4" topLeftCell="A5" activePane="bottomLeft" state="frozen"/>
      <selection activeCell="A39" sqref="A39"/>
      <selection pane="bottomLeft" activeCell="N18" sqref="N18"/>
    </sheetView>
  </sheetViews>
  <sheetFormatPr defaultColWidth="9.140625" defaultRowHeight="20.100000000000001" customHeight="1" x14ac:dyDescent="0.2"/>
  <cols>
    <col min="1" max="1" width="23" style="365" customWidth="1"/>
    <col min="2" max="13" width="7.28515625" style="365" customWidth="1"/>
    <col min="14" max="14" width="29.140625" style="365" customWidth="1"/>
    <col min="15" max="16384" width="9.140625" style="365"/>
  </cols>
  <sheetData>
    <row r="1" spans="1:14" ht="20.100000000000001" customHeight="1" x14ac:dyDescent="0.2">
      <c r="A1" s="1433" t="s">
        <v>920</v>
      </c>
      <c r="B1" s="1434"/>
      <c r="C1" s="1434"/>
      <c r="D1" s="1434"/>
      <c r="E1" s="1434"/>
      <c r="F1" s="1434"/>
      <c r="G1" s="1434"/>
      <c r="H1" s="1434"/>
      <c r="I1" s="1434"/>
      <c r="J1" s="1434"/>
      <c r="K1" s="1434"/>
      <c r="L1" s="1434"/>
      <c r="M1" s="354"/>
      <c r="N1" s="439" t="s">
        <v>919</v>
      </c>
    </row>
    <row r="2" spans="1:14" ht="20.100000000000001" customHeight="1" x14ac:dyDescent="0.2">
      <c r="A2" s="1434" t="s">
        <v>554</v>
      </c>
      <c r="B2" s="1434"/>
      <c r="C2" s="1434"/>
      <c r="D2" s="1434"/>
      <c r="E2" s="1434"/>
      <c r="F2" s="1434"/>
      <c r="G2" s="1434"/>
      <c r="H2" s="1434"/>
      <c r="I2" s="1434"/>
      <c r="J2" s="1434"/>
      <c r="K2" s="354"/>
    </row>
    <row r="3" spans="1:14" s="360" customFormat="1" ht="20.100000000000001" customHeight="1" x14ac:dyDescent="0.2">
      <c r="A3" s="1474" t="s">
        <v>904</v>
      </c>
      <c r="B3" s="1437" t="s">
        <v>206</v>
      </c>
      <c r="C3" s="1438"/>
      <c r="D3" s="1438"/>
      <c r="E3" s="1438"/>
      <c r="F3" s="1438"/>
      <c r="G3" s="1439"/>
      <c r="H3" s="1402" t="s">
        <v>45</v>
      </c>
      <c r="I3" s="1403"/>
      <c r="J3" s="1403"/>
      <c r="K3" s="1403"/>
      <c r="L3" s="1403"/>
      <c r="M3" s="1404"/>
      <c r="N3" s="1476" t="s">
        <v>205</v>
      </c>
    </row>
    <row r="4" spans="1:14" s="360" customFormat="1" ht="20.100000000000001" customHeight="1" x14ac:dyDescent="0.2">
      <c r="A4" s="1475"/>
      <c r="B4" s="361">
        <v>2011</v>
      </c>
      <c r="C4" s="361">
        <v>2012</v>
      </c>
      <c r="D4" s="361">
        <v>2013</v>
      </c>
      <c r="E4" s="361">
        <v>2014</v>
      </c>
      <c r="F4" s="361">
        <v>2015</v>
      </c>
      <c r="G4" s="361">
        <v>2016</v>
      </c>
      <c r="H4" s="361">
        <v>2011</v>
      </c>
      <c r="I4" s="361">
        <v>2012</v>
      </c>
      <c r="J4" s="361">
        <v>2013</v>
      </c>
      <c r="K4" s="361">
        <v>2014</v>
      </c>
      <c r="L4" s="361">
        <v>2015</v>
      </c>
      <c r="M4" s="361">
        <v>2016</v>
      </c>
      <c r="N4" s="1416"/>
    </row>
    <row r="5" spans="1:14" s="255" customFormat="1" ht="20.100000000000001" customHeight="1" x14ac:dyDescent="0.2">
      <c r="A5" s="257" t="s">
        <v>918</v>
      </c>
      <c r="B5" s="342">
        <v>0</v>
      </c>
      <c r="C5" s="342">
        <v>0</v>
      </c>
      <c r="D5" s="342">
        <v>0</v>
      </c>
      <c r="E5" s="342">
        <v>0</v>
      </c>
      <c r="F5" s="342">
        <v>0</v>
      </c>
      <c r="G5" s="341">
        <v>0</v>
      </c>
      <c r="H5" s="340">
        <v>0</v>
      </c>
      <c r="I5" s="340">
        <v>0</v>
      </c>
      <c r="J5" s="340">
        <v>0</v>
      </c>
      <c r="K5" s="340">
        <v>0</v>
      </c>
      <c r="L5" s="340">
        <v>0</v>
      </c>
      <c r="M5" s="339"/>
      <c r="N5" s="257" t="s">
        <v>216</v>
      </c>
    </row>
    <row r="6" spans="1:14" s="255" customFormat="1" ht="20.100000000000001" customHeight="1" x14ac:dyDescent="0.2">
      <c r="A6" s="257" t="s">
        <v>917</v>
      </c>
      <c r="B6" s="342">
        <v>0</v>
      </c>
      <c r="C6" s="342">
        <v>0</v>
      </c>
      <c r="D6" s="342">
        <v>0</v>
      </c>
      <c r="E6" s="342">
        <v>0</v>
      </c>
      <c r="F6" s="342">
        <v>0</v>
      </c>
      <c r="G6" s="341">
        <v>0</v>
      </c>
      <c r="H6" s="340">
        <v>0</v>
      </c>
      <c r="I6" s="340">
        <v>0</v>
      </c>
      <c r="J6" s="340">
        <v>0</v>
      </c>
      <c r="K6" s="340">
        <v>0</v>
      </c>
      <c r="L6" s="340">
        <v>0</v>
      </c>
      <c r="M6" s="339"/>
      <c r="N6" s="257" t="s">
        <v>216</v>
      </c>
    </row>
    <row r="7" spans="1:14" s="255" customFormat="1" ht="20.100000000000001" customHeight="1" x14ac:dyDescent="0.2">
      <c r="A7" s="257" t="s">
        <v>916</v>
      </c>
      <c r="B7" s="342">
        <v>0</v>
      </c>
      <c r="C7" s="342">
        <v>131.43600000000001</v>
      </c>
      <c r="D7" s="342">
        <v>29.7</v>
      </c>
      <c r="E7" s="342">
        <v>99.9</v>
      </c>
      <c r="F7" s="342">
        <v>199</v>
      </c>
      <c r="G7" s="341">
        <v>200</v>
      </c>
      <c r="H7" s="340">
        <v>0</v>
      </c>
      <c r="I7" s="340">
        <v>4</v>
      </c>
      <c r="J7" s="340">
        <v>3</v>
      </c>
      <c r="K7" s="340">
        <v>2</v>
      </c>
      <c r="L7" s="340">
        <v>5</v>
      </c>
      <c r="M7" s="339">
        <v>6</v>
      </c>
      <c r="N7" s="257" t="s">
        <v>216</v>
      </c>
    </row>
    <row r="8" spans="1:14" s="255" customFormat="1" ht="20.100000000000001" customHeight="1" x14ac:dyDescent="0.2">
      <c r="A8" s="257" t="s">
        <v>915</v>
      </c>
      <c r="B8" s="342">
        <v>94.1</v>
      </c>
      <c r="C8" s="342">
        <v>52.496000000000002</v>
      </c>
      <c r="D8" s="342">
        <v>38</v>
      </c>
      <c r="E8" s="342">
        <v>60</v>
      </c>
      <c r="F8" s="342">
        <v>108</v>
      </c>
      <c r="G8" s="341">
        <v>102</v>
      </c>
      <c r="H8" s="340">
        <v>4</v>
      </c>
      <c r="I8" s="340">
        <v>4</v>
      </c>
      <c r="J8" s="340">
        <v>4</v>
      </c>
      <c r="K8" s="340">
        <v>3</v>
      </c>
      <c r="L8" s="340">
        <v>3</v>
      </c>
      <c r="M8" s="339">
        <v>3</v>
      </c>
      <c r="N8" s="257" t="s">
        <v>216</v>
      </c>
    </row>
    <row r="9" spans="1:14" s="255" customFormat="1" ht="20.100000000000001" customHeight="1" x14ac:dyDescent="0.2">
      <c r="A9" s="257" t="s">
        <v>188</v>
      </c>
      <c r="B9" s="342">
        <v>0</v>
      </c>
      <c r="C9" s="342">
        <v>0</v>
      </c>
      <c r="D9" s="342">
        <v>0</v>
      </c>
      <c r="E9" s="342">
        <v>0</v>
      </c>
      <c r="F9" s="342">
        <v>0</v>
      </c>
      <c r="G9" s="341">
        <v>0</v>
      </c>
      <c r="H9" s="340">
        <v>0</v>
      </c>
      <c r="I9" s="340">
        <v>0</v>
      </c>
      <c r="J9" s="340">
        <v>0</v>
      </c>
      <c r="K9" s="340">
        <v>0</v>
      </c>
      <c r="L9" s="340">
        <v>0</v>
      </c>
      <c r="M9" s="339">
        <v>0</v>
      </c>
      <c r="N9" s="257" t="s">
        <v>216</v>
      </c>
    </row>
    <row r="10" spans="1:14" s="255" customFormat="1" ht="20.100000000000001" customHeight="1" x14ac:dyDescent="0.2">
      <c r="A10" s="257" t="s">
        <v>914</v>
      </c>
      <c r="B10" s="342">
        <v>0</v>
      </c>
      <c r="C10" s="342">
        <v>0</v>
      </c>
      <c r="D10" s="342">
        <v>0</v>
      </c>
      <c r="E10" s="342">
        <v>0</v>
      </c>
      <c r="F10" s="342">
        <v>0</v>
      </c>
      <c r="G10" s="341">
        <v>0</v>
      </c>
      <c r="H10" s="340">
        <v>0</v>
      </c>
      <c r="I10" s="340">
        <v>0</v>
      </c>
      <c r="J10" s="340">
        <v>0</v>
      </c>
      <c r="K10" s="340">
        <v>0</v>
      </c>
      <c r="L10" s="340">
        <v>0</v>
      </c>
      <c r="M10" s="339">
        <v>0</v>
      </c>
      <c r="N10" s="257" t="s">
        <v>216</v>
      </c>
    </row>
    <row r="11" spans="1:14" s="255" customFormat="1" ht="20.100000000000001" customHeight="1" x14ac:dyDescent="0.2">
      <c r="A11" s="257" t="s">
        <v>913</v>
      </c>
      <c r="B11" s="349">
        <v>82.7</v>
      </c>
      <c r="C11" s="349" t="s">
        <v>912</v>
      </c>
      <c r="D11" s="349">
        <v>0</v>
      </c>
      <c r="E11" s="349">
        <v>74.2</v>
      </c>
      <c r="F11" s="349">
        <v>73.2</v>
      </c>
      <c r="G11" s="369">
        <v>39.5</v>
      </c>
      <c r="H11" s="348">
        <v>6</v>
      </c>
      <c r="I11" s="340">
        <v>6</v>
      </c>
      <c r="J11" s="340">
        <v>4</v>
      </c>
      <c r="K11" s="340">
        <v>6</v>
      </c>
      <c r="L11" s="340">
        <v>4</v>
      </c>
      <c r="M11" s="339">
        <v>4</v>
      </c>
      <c r="N11" s="257" t="s">
        <v>216</v>
      </c>
    </row>
    <row r="12" spans="1:14" s="255" customFormat="1" ht="20.100000000000001" customHeight="1" x14ac:dyDescent="0.2">
      <c r="A12" s="257" t="s">
        <v>911</v>
      </c>
      <c r="B12" s="342">
        <v>1017.5</v>
      </c>
      <c r="C12" s="342">
        <v>304.47000000000003</v>
      </c>
      <c r="D12" s="342">
        <v>330</v>
      </c>
      <c r="E12" s="342">
        <v>407.4</v>
      </c>
      <c r="F12" s="342">
        <v>865.4</v>
      </c>
      <c r="G12" s="341">
        <v>1114.2</v>
      </c>
      <c r="H12" s="340">
        <v>21</v>
      </c>
      <c r="I12" s="348">
        <v>20</v>
      </c>
      <c r="J12" s="348">
        <v>22</v>
      </c>
      <c r="K12" s="348">
        <v>22</v>
      </c>
      <c r="L12" s="348">
        <v>23</v>
      </c>
      <c r="M12" s="368">
        <v>33</v>
      </c>
      <c r="N12" s="257" t="s">
        <v>216</v>
      </c>
    </row>
    <row r="13" spans="1:14" s="255" customFormat="1" ht="20.100000000000001" customHeight="1" x14ac:dyDescent="0.2">
      <c r="A13" s="257" t="s">
        <v>910</v>
      </c>
      <c r="B13" s="342">
        <v>0</v>
      </c>
      <c r="C13" s="342">
        <v>0</v>
      </c>
      <c r="D13" s="342">
        <v>0</v>
      </c>
      <c r="E13" s="342">
        <v>0</v>
      </c>
      <c r="F13" s="342">
        <v>0</v>
      </c>
      <c r="G13" s="341">
        <v>0</v>
      </c>
      <c r="H13" s="340">
        <v>0</v>
      </c>
      <c r="I13" s="340">
        <v>0</v>
      </c>
      <c r="J13" s="340">
        <v>0</v>
      </c>
      <c r="K13" s="340">
        <v>0</v>
      </c>
      <c r="L13" s="340">
        <v>0</v>
      </c>
      <c r="M13" s="339">
        <v>0</v>
      </c>
      <c r="N13" s="438" t="s">
        <v>909</v>
      </c>
    </row>
    <row r="14" spans="1:14" s="255" customFormat="1" ht="20.100000000000001" customHeight="1" x14ac:dyDescent="0.2">
      <c r="A14" s="257" t="s">
        <v>908</v>
      </c>
      <c r="B14" s="342">
        <v>206.5</v>
      </c>
      <c r="C14" s="342">
        <v>249.119</v>
      </c>
      <c r="D14" s="342">
        <v>252.1</v>
      </c>
      <c r="E14" s="342">
        <v>327</v>
      </c>
      <c r="F14" s="342">
        <v>314.8</v>
      </c>
      <c r="G14" s="341">
        <v>324.3</v>
      </c>
      <c r="H14" s="340">
        <v>8</v>
      </c>
      <c r="I14" s="340">
        <v>8</v>
      </c>
      <c r="J14" s="340">
        <v>8</v>
      </c>
      <c r="K14" s="340">
        <v>8</v>
      </c>
      <c r="L14" s="340">
        <v>8</v>
      </c>
      <c r="M14" s="339">
        <v>8</v>
      </c>
      <c r="N14" s="257" t="s">
        <v>907</v>
      </c>
    </row>
    <row r="15" spans="1:14" s="255" customFormat="1" ht="20.100000000000001" customHeight="1" x14ac:dyDescent="0.2">
      <c r="A15" s="257" t="s">
        <v>181</v>
      </c>
      <c r="B15" s="342">
        <v>56</v>
      </c>
      <c r="C15" s="342">
        <v>69</v>
      </c>
      <c r="D15" s="342">
        <v>50</v>
      </c>
      <c r="E15" s="342">
        <v>83</v>
      </c>
      <c r="F15" s="342">
        <v>85</v>
      </c>
      <c r="G15" s="341">
        <v>69</v>
      </c>
      <c r="H15" s="340">
        <v>10</v>
      </c>
      <c r="I15" s="340">
        <v>6</v>
      </c>
      <c r="J15" s="340">
        <v>6</v>
      </c>
      <c r="K15" s="340">
        <v>6</v>
      </c>
      <c r="L15" s="340">
        <v>6</v>
      </c>
      <c r="M15" s="339">
        <v>6</v>
      </c>
      <c r="N15" s="257" t="s">
        <v>906</v>
      </c>
    </row>
    <row r="16" spans="1:14" s="436" customFormat="1" ht="20.100000000000001" customHeight="1" x14ac:dyDescent="0.2">
      <c r="A16" s="336" t="s">
        <v>165</v>
      </c>
      <c r="B16" s="341">
        <f t="shared" ref="B16:M16" si="0">SUM(B5:B15)</f>
        <v>1456.8</v>
      </c>
      <c r="C16" s="341">
        <f t="shared" si="0"/>
        <v>806.52100000000007</v>
      </c>
      <c r="D16" s="341">
        <f t="shared" si="0"/>
        <v>699.8</v>
      </c>
      <c r="E16" s="341">
        <f t="shared" si="0"/>
        <v>1051.5</v>
      </c>
      <c r="F16" s="341">
        <f t="shared" si="0"/>
        <v>1645.3999999999999</v>
      </c>
      <c r="G16" s="341">
        <f t="shared" si="0"/>
        <v>1849</v>
      </c>
      <c r="H16" s="339">
        <f t="shared" si="0"/>
        <v>49</v>
      </c>
      <c r="I16" s="339">
        <f t="shared" si="0"/>
        <v>48</v>
      </c>
      <c r="J16" s="339">
        <f t="shared" si="0"/>
        <v>47</v>
      </c>
      <c r="K16" s="339">
        <f t="shared" si="0"/>
        <v>47</v>
      </c>
      <c r="L16" s="339">
        <f t="shared" si="0"/>
        <v>49</v>
      </c>
      <c r="M16" s="339">
        <f t="shared" si="0"/>
        <v>60</v>
      </c>
      <c r="N16" s="336"/>
    </row>
    <row r="17" spans="4:7" ht="20.100000000000001" customHeight="1" x14ac:dyDescent="0.2">
      <c r="D17" s="366"/>
      <c r="E17" s="366"/>
    </row>
    <row r="20" spans="4:7" ht="20.100000000000001" customHeight="1" x14ac:dyDescent="0.2">
      <c r="F20" s="366"/>
      <c r="G20" s="366"/>
    </row>
  </sheetData>
  <sheetProtection selectLockedCells="1"/>
  <mergeCells count="6">
    <mergeCell ref="A1:L1"/>
    <mergeCell ref="A3:A4"/>
    <mergeCell ref="N3:N4"/>
    <mergeCell ref="A2:J2"/>
    <mergeCell ref="B3:G3"/>
    <mergeCell ref="H3:M3"/>
  </mergeCells>
  <printOptions horizontalCentered="1" verticalCentered="1"/>
  <pageMargins left="0.39370078740157483" right="0.39370078740157483" top="0.39370078740157483" bottom="0.39370078740157483" header="0.39" footer="0.39"/>
  <pageSetup paperSize="9" orientation="landscape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showGridLines="0" zoomScaleNormal="100" zoomScaleSheetLayoutView="100" workbookViewId="0">
      <pane ySplit="4" topLeftCell="A5" activePane="bottomLeft" state="frozen"/>
      <selection activeCell="A39" sqref="A39"/>
      <selection pane="bottomLeft" activeCell="R14" sqref="R14"/>
    </sheetView>
  </sheetViews>
  <sheetFormatPr defaultColWidth="9.140625" defaultRowHeight="20.100000000000001" customHeight="1" x14ac:dyDescent="0.2"/>
  <cols>
    <col min="1" max="1" width="23.28515625" style="360" customWidth="1"/>
    <col min="2" max="13" width="7.28515625" style="360" customWidth="1"/>
    <col min="14" max="14" width="22.42578125" style="360" customWidth="1"/>
    <col min="15" max="16384" width="9.140625" style="360"/>
  </cols>
  <sheetData>
    <row r="1" spans="1:14" ht="20.100000000000001" customHeight="1" x14ac:dyDescent="0.2">
      <c r="A1" s="1467" t="s">
        <v>839</v>
      </c>
      <c r="B1" s="1435"/>
      <c r="C1" s="1435"/>
      <c r="D1" s="1435"/>
      <c r="E1" s="1435"/>
      <c r="F1" s="1435"/>
      <c r="G1" s="1435"/>
      <c r="H1" s="1435"/>
      <c r="I1" s="1435"/>
      <c r="J1" s="1434"/>
      <c r="K1" s="1434"/>
      <c r="L1" s="354"/>
      <c r="M1" s="354"/>
      <c r="N1" s="434" t="s">
        <v>905</v>
      </c>
    </row>
    <row r="2" spans="1:14" ht="20.100000000000001" customHeight="1" x14ac:dyDescent="0.2">
      <c r="A2" s="1477" t="s">
        <v>526</v>
      </c>
      <c r="B2" s="1477"/>
      <c r="C2" s="1477"/>
      <c r="D2" s="1477"/>
      <c r="E2" s="1477"/>
      <c r="F2" s="1477"/>
      <c r="G2" s="1477"/>
      <c r="H2" s="1434"/>
      <c r="I2" s="1434"/>
    </row>
    <row r="3" spans="1:14" ht="20.100000000000001" customHeight="1" x14ac:dyDescent="0.2">
      <c r="A3" s="1474" t="s">
        <v>904</v>
      </c>
      <c r="B3" s="1437" t="s">
        <v>206</v>
      </c>
      <c r="C3" s="1438"/>
      <c r="D3" s="1438"/>
      <c r="E3" s="1438"/>
      <c r="F3" s="1438"/>
      <c r="G3" s="1439"/>
      <c r="H3" s="1402" t="s">
        <v>45</v>
      </c>
      <c r="I3" s="1403"/>
      <c r="J3" s="1403"/>
      <c r="K3" s="1403"/>
      <c r="L3" s="1403"/>
      <c r="M3" s="1404"/>
      <c r="N3" s="1476" t="s">
        <v>205</v>
      </c>
    </row>
    <row r="4" spans="1:14" ht="20.100000000000001" customHeight="1" x14ac:dyDescent="0.2">
      <c r="A4" s="1475"/>
      <c r="B4" s="361">
        <v>2011</v>
      </c>
      <c r="C4" s="361">
        <v>2012</v>
      </c>
      <c r="D4" s="361">
        <v>2013</v>
      </c>
      <c r="E4" s="361">
        <v>2014</v>
      </c>
      <c r="F4" s="361">
        <v>2015</v>
      </c>
      <c r="G4" s="361">
        <v>2016</v>
      </c>
      <c r="H4" s="361">
        <v>2011</v>
      </c>
      <c r="I4" s="361">
        <v>2012</v>
      </c>
      <c r="J4" s="361">
        <v>2013</v>
      </c>
      <c r="K4" s="361">
        <v>2014</v>
      </c>
      <c r="L4" s="361">
        <v>2015</v>
      </c>
      <c r="M4" s="361">
        <v>2016</v>
      </c>
      <c r="N4" s="1416"/>
    </row>
    <row r="5" spans="1:14" s="255" customFormat="1" ht="20.100000000000001" customHeight="1" x14ac:dyDescent="0.2">
      <c r="A5" s="257" t="s">
        <v>903</v>
      </c>
      <c r="B5" s="342">
        <v>0</v>
      </c>
      <c r="C5" s="342">
        <v>1.1000000000000001</v>
      </c>
      <c r="D5" s="342">
        <v>0</v>
      </c>
      <c r="E5" s="342">
        <v>0</v>
      </c>
      <c r="F5" s="342">
        <v>1.5</v>
      </c>
      <c r="G5" s="341">
        <v>0</v>
      </c>
      <c r="H5" s="340">
        <v>0</v>
      </c>
      <c r="I5" s="340">
        <v>10</v>
      </c>
      <c r="J5" s="340">
        <v>10</v>
      </c>
      <c r="K5" s="340">
        <v>10</v>
      </c>
      <c r="L5" s="340">
        <v>10</v>
      </c>
      <c r="M5" s="339">
        <v>1</v>
      </c>
      <c r="N5" s="257" t="s">
        <v>902</v>
      </c>
    </row>
    <row r="6" spans="1:14" s="255" customFormat="1" ht="20.100000000000001" customHeight="1" x14ac:dyDescent="0.2">
      <c r="A6" s="257" t="s">
        <v>901</v>
      </c>
      <c r="B6" s="342">
        <v>0</v>
      </c>
      <c r="C6" s="342">
        <v>0</v>
      </c>
      <c r="D6" s="342">
        <v>0</v>
      </c>
      <c r="E6" s="342">
        <v>0</v>
      </c>
      <c r="F6" s="342">
        <v>0</v>
      </c>
      <c r="G6" s="341">
        <v>0</v>
      </c>
      <c r="H6" s="340">
        <v>0</v>
      </c>
      <c r="I6" s="340">
        <v>0</v>
      </c>
      <c r="J6" s="340">
        <v>0</v>
      </c>
      <c r="K6" s="340">
        <v>0</v>
      </c>
      <c r="L6" s="340">
        <v>0</v>
      </c>
      <c r="M6" s="339">
        <v>0</v>
      </c>
      <c r="N6" s="257" t="s">
        <v>875</v>
      </c>
    </row>
    <row r="7" spans="1:14" s="255" customFormat="1" ht="20.100000000000001" customHeight="1" x14ac:dyDescent="0.2">
      <c r="A7" s="257" t="s">
        <v>900</v>
      </c>
      <c r="B7" s="342">
        <v>0</v>
      </c>
      <c r="C7" s="342">
        <v>0</v>
      </c>
      <c r="D7" s="342">
        <v>0</v>
      </c>
      <c r="E7" s="342">
        <v>0</v>
      </c>
      <c r="F7" s="342">
        <v>0</v>
      </c>
      <c r="G7" s="341">
        <v>0</v>
      </c>
      <c r="H7" s="340">
        <v>0</v>
      </c>
      <c r="I7" s="340">
        <v>0</v>
      </c>
      <c r="J7" s="340">
        <v>0</v>
      </c>
      <c r="K7" s="340">
        <v>0</v>
      </c>
      <c r="L7" s="340">
        <v>0</v>
      </c>
      <c r="M7" s="339">
        <v>0</v>
      </c>
      <c r="N7" s="257" t="s">
        <v>875</v>
      </c>
    </row>
    <row r="8" spans="1:14" s="255" customFormat="1" ht="20.100000000000001" customHeight="1" x14ac:dyDescent="0.2">
      <c r="A8" s="257" t="s">
        <v>899</v>
      </c>
      <c r="B8" s="342">
        <v>0</v>
      </c>
      <c r="C8" s="342">
        <v>0</v>
      </c>
      <c r="D8" s="342">
        <v>0</v>
      </c>
      <c r="E8" s="342">
        <v>0</v>
      </c>
      <c r="F8" s="342">
        <v>0</v>
      </c>
      <c r="G8" s="341">
        <v>0</v>
      </c>
      <c r="H8" s="340">
        <v>0</v>
      </c>
      <c r="I8" s="340">
        <v>0</v>
      </c>
      <c r="J8" s="340">
        <v>0</v>
      </c>
      <c r="K8" s="340">
        <v>0</v>
      </c>
      <c r="L8" s="340">
        <v>0</v>
      </c>
      <c r="M8" s="339">
        <v>0</v>
      </c>
      <c r="N8" s="257"/>
    </row>
    <row r="9" spans="1:14" s="255" customFormat="1" ht="20.100000000000001" customHeight="1" x14ac:dyDescent="0.2">
      <c r="A9" s="257" t="s">
        <v>898</v>
      </c>
      <c r="B9" s="342">
        <v>0</v>
      </c>
      <c r="C9" s="342">
        <v>0</v>
      </c>
      <c r="D9" s="342">
        <v>0</v>
      </c>
      <c r="E9" s="342">
        <v>0</v>
      </c>
      <c r="F9" s="342">
        <v>0</v>
      </c>
      <c r="G9" s="341">
        <v>0</v>
      </c>
      <c r="H9" s="340">
        <v>0</v>
      </c>
      <c r="I9" s="340">
        <v>0</v>
      </c>
      <c r="J9" s="340">
        <v>0</v>
      </c>
      <c r="K9" s="340">
        <v>0</v>
      </c>
      <c r="L9" s="340">
        <v>0</v>
      </c>
      <c r="M9" s="339">
        <v>0</v>
      </c>
      <c r="N9" s="257"/>
    </row>
    <row r="10" spans="1:14" s="255" customFormat="1" ht="20.100000000000001" customHeight="1" x14ac:dyDescent="0.2">
      <c r="A10" s="257" t="s">
        <v>897</v>
      </c>
      <c r="B10" s="342">
        <v>0</v>
      </c>
      <c r="C10" s="342">
        <v>0</v>
      </c>
      <c r="D10" s="342">
        <v>0</v>
      </c>
      <c r="E10" s="342">
        <v>0</v>
      </c>
      <c r="F10" s="342">
        <v>0</v>
      </c>
      <c r="G10" s="341">
        <v>0</v>
      </c>
      <c r="H10" s="340">
        <v>0</v>
      </c>
      <c r="I10" s="340">
        <v>0</v>
      </c>
      <c r="J10" s="340">
        <v>0</v>
      </c>
      <c r="K10" s="340">
        <v>0</v>
      </c>
      <c r="L10" s="340">
        <v>0</v>
      </c>
      <c r="M10" s="339">
        <v>0</v>
      </c>
      <c r="N10" s="257"/>
    </row>
    <row r="11" spans="1:14" s="436" customFormat="1" ht="20.100000000000001" customHeight="1" x14ac:dyDescent="0.2">
      <c r="A11" s="336" t="s">
        <v>165</v>
      </c>
      <c r="B11" s="359">
        <f t="shared" ref="B11:M11" si="0">SUM(B5:B10)</f>
        <v>0</v>
      </c>
      <c r="C11" s="437">
        <f t="shared" si="0"/>
        <v>1.1000000000000001</v>
      </c>
      <c r="D11" s="359">
        <f t="shared" si="0"/>
        <v>0</v>
      </c>
      <c r="E11" s="359">
        <f t="shared" si="0"/>
        <v>0</v>
      </c>
      <c r="F11" s="359">
        <f t="shared" si="0"/>
        <v>1.5</v>
      </c>
      <c r="G11" s="359">
        <f t="shared" si="0"/>
        <v>0</v>
      </c>
      <c r="H11" s="358">
        <f t="shared" si="0"/>
        <v>0</v>
      </c>
      <c r="I11" s="358">
        <f t="shared" si="0"/>
        <v>10</v>
      </c>
      <c r="J11" s="358">
        <f t="shared" si="0"/>
        <v>10</v>
      </c>
      <c r="K11" s="358">
        <f t="shared" si="0"/>
        <v>10</v>
      </c>
      <c r="L11" s="358">
        <f t="shared" si="0"/>
        <v>10</v>
      </c>
      <c r="M11" s="358">
        <f t="shared" si="0"/>
        <v>1</v>
      </c>
      <c r="N11" s="336"/>
    </row>
  </sheetData>
  <sheetProtection selectLockedCells="1"/>
  <mergeCells count="6">
    <mergeCell ref="A1:K1"/>
    <mergeCell ref="N3:N4"/>
    <mergeCell ref="A2:I2"/>
    <mergeCell ref="A3:A4"/>
    <mergeCell ref="B3:G3"/>
    <mergeCell ref="H3:M3"/>
  </mergeCells>
  <printOptions horizontalCentered="1" verticalCentered="1"/>
  <pageMargins left="0.78740157480314965" right="0.78740157480314965" top="0.52" bottom="0.52" header="0.51181102362204722" footer="0.51181102362204722"/>
  <pageSetup paperSize="9" orientation="landscape" horizontalDpi="300" verticalDpi="300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24"/>
  <sheetViews>
    <sheetView showGridLines="0" zoomScaleNormal="100" zoomScaleSheetLayoutView="100" workbookViewId="0">
      <selection activeCell="F20" sqref="F20"/>
    </sheetView>
  </sheetViews>
  <sheetFormatPr defaultRowHeight="20.100000000000001" customHeight="1" x14ac:dyDescent="0.2"/>
  <cols>
    <col min="1" max="1" width="20.140625" style="360" customWidth="1"/>
    <col min="2" max="5" width="7.28515625" style="360" customWidth="1"/>
    <col min="6" max="6" width="6.7109375" style="360" customWidth="1"/>
    <col min="7" max="11" width="7.28515625" style="360" customWidth="1"/>
    <col min="12" max="12" width="25.85546875" style="360" customWidth="1"/>
    <col min="13" max="23" width="5.7109375" style="360" customWidth="1"/>
    <col min="24" max="24" width="14.28515625" style="360" customWidth="1"/>
    <col min="25" max="16384" width="9.140625" style="360"/>
  </cols>
  <sheetData>
    <row r="1" spans="1:24" ht="20.100000000000001" customHeight="1" x14ac:dyDescent="0.2">
      <c r="A1" s="1400" t="s">
        <v>839</v>
      </c>
      <c r="B1" s="1400"/>
      <c r="C1" s="1400"/>
      <c r="D1" s="1400"/>
      <c r="E1" s="1400"/>
      <c r="F1" s="1400"/>
      <c r="G1" s="1400"/>
      <c r="H1" s="1400"/>
      <c r="I1" s="1400"/>
      <c r="J1" s="435"/>
      <c r="L1" s="434" t="s">
        <v>896</v>
      </c>
      <c r="Q1" s="433"/>
      <c r="R1" s="433"/>
      <c r="S1" s="433"/>
      <c r="T1" s="433"/>
      <c r="U1" s="433"/>
      <c r="V1" s="433"/>
      <c r="W1" s="433"/>
      <c r="X1" s="433"/>
    </row>
    <row r="2" spans="1:24" ht="20.100000000000001" customHeight="1" thickBot="1" x14ac:dyDescent="0.25">
      <c r="A2" s="1477" t="s">
        <v>669</v>
      </c>
      <c r="B2" s="1477"/>
      <c r="C2" s="1477"/>
      <c r="D2" s="1477"/>
      <c r="E2" s="1477"/>
      <c r="F2" s="1477"/>
      <c r="G2" s="1481"/>
      <c r="H2" s="1481"/>
      <c r="I2" s="1481"/>
      <c r="J2" s="1481"/>
      <c r="K2" s="1481"/>
    </row>
    <row r="3" spans="1:24" ht="20.100000000000001" customHeight="1" x14ac:dyDescent="0.2">
      <c r="A3" s="1482" t="s">
        <v>207</v>
      </c>
      <c r="B3" s="1484" t="s">
        <v>206</v>
      </c>
      <c r="C3" s="1484"/>
      <c r="D3" s="1484"/>
      <c r="E3" s="1484"/>
      <c r="F3" s="1484"/>
      <c r="G3" s="1485" t="s">
        <v>45</v>
      </c>
      <c r="H3" s="1486"/>
      <c r="I3" s="1486"/>
      <c r="J3" s="1486"/>
      <c r="K3" s="1487"/>
      <c r="L3" s="1488" t="s">
        <v>205</v>
      </c>
    </row>
    <row r="4" spans="1:24" ht="19.5" customHeight="1" thickBot="1" x14ac:dyDescent="0.25">
      <c r="A4" s="1483"/>
      <c r="B4" s="432">
        <v>2012</v>
      </c>
      <c r="C4" s="429">
        <v>2013</v>
      </c>
      <c r="D4" s="429">
        <v>2014</v>
      </c>
      <c r="E4" s="429">
        <v>2015</v>
      </c>
      <c r="F4" s="431">
        <v>2016</v>
      </c>
      <c r="G4" s="430">
        <v>2012</v>
      </c>
      <c r="H4" s="429">
        <v>2013</v>
      </c>
      <c r="I4" s="429">
        <v>2014</v>
      </c>
      <c r="J4" s="429">
        <v>2015</v>
      </c>
      <c r="K4" s="428">
        <v>2016</v>
      </c>
      <c r="L4" s="1489"/>
    </row>
    <row r="5" spans="1:24" s="255" customFormat="1" ht="20.100000000000001" customHeight="1" x14ac:dyDescent="0.2">
      <c r="A5" s="421" t="s">
        <v>895</v>
      </c>
      <c r="B5" s="427">
        <v>0</v>
      </c>
      <c r="C5" s="426" t="s">
        <v>877</v>
      </c>
      <c r="D5" s="423" t="s">
        <v>877</v>
      </c>
      <c r="E5" s="423" t="s">
        <v>877</v>
      </c>
      <c r="F5" s="425" t="s">
        <v>877</v>
      </c>
      <c r="G5" s="424">
        <v>0</v>
      </c>
      <c r="H5" s="423" t="s">
        <v>877</v>
      </c>
      <c r="I5" s="423" t="s">
        <v>877</v>
      </c>
      <c r="J5" s="423" t="s">
        <v>877</v>
      </c>
      <c r="K5" s="422" t="s">
        <v>877</v>
      </c>
      <c r="L5" s="421" t="s">
        <v>894</v>
      </c>
    </row>
    <row r="6" spans="1:24" s="255" customFormat="1" ht="20.100000000000001" customHeight="1" x14ac:dyDescent="0.2">
      <c r="A6" s="401" t="s">
        <v>893</v>
      </c>
      <c r="B6" s="409">
        <v>0</v>
      </c>
      <c r="C6" s="408" t="s">
        <v>877</v>
      </c>
      <c r="D6" s="404" t="s">
        <v>877</v>
      </c>
      <c r="E6" s="404" t="s">
        <v>877</v>
      </c>
      <c r="F6" s="411" t="s">
        <v>877</v>
      </c>
      <c r="G6" s="405">
        <v>0</v>
      </c>
      <c r="H6" s="404" t="s">
        <v>877</v>
      </c>
      <c r="I6" s="404" t="s">
        <v>877</v>
      </c>
      <c r="J6" s="404" t="s">
        <v>877</v>
      </c>
      <c r="K6" s="410" t="s">
        <v>877</v>
      </c>
      <c r="L6" s="401" t="s">
        <v>892</v>
      </c>
    </row>
    <row r="7" spans="1:24" s="255" customFormat="1" ht="20.100000000000001" customHeight="1" x14ac:dyDescent="0.2">
      <c r="A7" s="401" t="s">
        <v>891</v>
      </c>
      <c r="B7" s="409">
        <v>1.4</v>
      </c>
      <c r="C7" s="408">
        <v>0</v>
      </c>
      <c r="D7" s="408">
        <v>0</v>
      </c>
      <c r="E7" s="407">
        <v>1</v>
      </c>
      <c r="F7" s="406">
        <v>0</v>
      </c>
      <c r="G7" s="405">
        <v>4</v>
      </c>
      <c r="H7" s="404">
        <v>0</v>
      </c>
      <c r="I7" s="404">
        <v>0</v>
      </c>
      <c r="J7" s="403">
        <v>4</v>
      </c>
      <c r="K7" s="402">
        <v>0</v>
      </c>
      <c r="L7" s="401" t="s">
        <v>890</v>
      </c>
    </row>
    <row r="8" spans="1:24" s="255" customFormat="1" ht="20.100000000000001" customHeight="1" x14ac:dyDescent="0.2">
      <c r="A8" s="401" t="s">
        <v>889</v>
      </c>
      <c r="B8" s="409">
        <v>2</v>
      </c>
      <c r="C8" s="408">
        <v>0</v>
      </c>
      <c r="D8" s="408">
        <v>0</v>
      </c>
      <c r="E8" s="407">
        <v>0</v>
      </c>
      <c r="F8" s="406">
        <v>0</v>
      </c>
      <c r="G8" s="405">
        <v>2</v>
      </c>
      <c r="H8" s="404">
        <v>1</v>
      </c>
      <c r="I8" s="404">
        <v>1</v>
      </c>
      <c r="J8" s="403">
        <v>0</v>
      </c>
      <c r="K8" s="402">
        <v>2</v>
      </c>
      <c r="L8" s="401"/>
    </row>
    <row r="9" spans="1:24" s="255" customFormat="1" ht="20.100000000000001" customHeight="1" x14ac:dyDescent="0.2">
      <c r="A9" s="401" t="s">
        <v>888</v>
      </c>
      <c r="B9" s="420" t="s">
        <v>877</v>
      </c>
      <c r="C9" s="418" t="s">
        <v>877</v>
      </c>
      <c r="D9" s="404" t="s">
        <v>877</v>
      </c>
      <c r="E9" s="404" t="s">
        <v>877</v>
      </c>
      <c r="F9" s="411" t="s">
        <v>877</v>
      </c>
      <c r="G9" s="419" t="s">
        <v>877</v>
      </c>
      <c r="H9" s="418" t="s">
        <v>877</v>
      </c>
      <c r="I9" s="404" t="s">
        <v>877</v>
      </c>
      <c r="J9" s="404" t="s">
        <v>877</v>
      </c>
      <c r="K9" s="410" t="s">
        <v>877</v>
      </c>
      <c r="L9" s="401" t="s">
        <v>887</v>
      </c>
    </row>
    <row r="10" spans="1:24" s="255" customFormat="1" ht="20.100000000000001" customHeight="1" x14ac:dyDescent="0.2">
      <c r="A10" s="401" t="s">
        <v>886</v>
      </c>
      <c r="B10" s="409">
        <v>0</v>
      </c>
      <c r="C10" s="408" t="s">
        <v>877</v>
      </c>
      <c r="D10" s="404" t="s">
        <v>877</v>
      </c>
      <c r="E10" s="404" t="s">
        <v>877</v>
      </c>
      <c r="F10" s="411" t="s">
        <v>877</v>
      </c>
      <c r="G10" s="405">
        <v>0</v>
      </c>
      <c r="H10" s="404" t="s">
        <v>877</v>
      </c>
      <c r="I10" s="404" t="s">
        <v>877</v>
      </c>
      <c r="J10" s="404" t="s">
        <v>877</v>
      </c>
      <c r="K10" s="410" t="s">
        <v>877</v>
      </c>
      <c r="L10" s="401"/>
    </row>
    <row r="11" spans="1:24" s="255" customFormat="1" ht="20.100000000000001" customHeight="1" x14ac:dyDescent="0.2">
      <c r="A11" s="401" t="s">
        <v>885</v>
      </c>
      <c r="B11" s="409">
        <v>0</v>
      </c>
      <c r="C11" s="408" t="s">
        <v>877</v>
      </c>
      <c r="D11" s="404" t="s">
        <v>877</v>
      </c>
      <c r="E11" s="404" t="s">
        <v>877</v>
      </c>
      <c r="F11" s="411" t="s">
        <v>877</v>
      </c>
      <c r="G11" s="405">
        <v>0</v>
      </c>
      <c r="H11" s="404" t="s">
        <v>877</v>
      </c>
      <c r="I11" s="404" t="s">
        <v>877</v>
      </c>
      <c r="J11" s="404" t="s">
        <v>877</v>
      </c>
      <c r="K11" s="410" t="s">
        <v>877</v>
      </c>
      <c r="L11" s="401" t="s">
        <v>884</v>
      </c>
    </row>
    <row r="12" spans="1:24" s="255" customFormat="1" ht="20.100000000000001" customHeight="1" x14ac:dyDescent="0.2">
      <c r="A12" s="401" t="s">
        <v>883</v>
      </c>
      <c r="B12" s="417">
        <v>0</v>
      </c>
      <c r="C12" s="416">
        <v>0</v>
      </c>
      <c r="D12" s="416">
        <v>0</v>
      </c>
      <c r="E12" s="416">
        <v>0</v>
      </c>
      <c r="F12" s="415">
        <v>1</v>
      </c>
      <c r="G12" s="414">
        <v>0</v>
      </c>
      <c r="H12" s="413">
        <v>2</v>
      </c>
      <c r="I12" s="413">
        <v>0</v>
      </c>
      <c r="J12" s="413"/>
      <c r="K12" s="412">
        <v>1</v>
      </c>
      <c r="L12" s="401"/>
    </row>
    <row r="13" spans="1:24" s="255" customFormat="1" ht="20.100000000000001" customHeight="1" x14ac:dyDescent="0.2">
      <c r="A13" s="401" t="s">
        <v>665</v>
      </c>
      <c r="B13" s="409">
        <v>0</v>
      </c>
      <c r="C13" s="408" t="s">
        <v>877</v>
      </c>
      <c r="D13" s="404" t="s">
        <v>877</v>
      </c>
      <c r="E13" s="404" t="s">
        <v>877</v>
      </c>
      <c r="F13" s="411" t="s">
        <v>877</v>
      </c>
      <c r="G13" s="405">
        <v>0</v>
      </c>
      <c r="H13" s="404" t="s">
        <v>877</v>
      </c>
      <c r="I13" s="404" t="s">
        <v>877</v>
      </c>
      <c r="J13" s="404" t="s">
        <v>877</v>
      </c>
      <c r="K13" s="410" t="s">
        <v>877</v>
      </c>
      <c r="L13" s="401"/>
    </row>
    <row r="14" spans="1:24" s="255" customFormat="1" ht="20.100000000000001" customHeight="1" x14ac:dyDescent="0.2">
      <c r="A14" s="401" t="s">
        <v>882</v>
      </c>
      <c r="B14" s="409">
        <v>0</v>
      </c>
      <c r="C14" s="408">
        <v>4.4269999999999996</v>
      </c>
      <c r="D14" s="408">
        <v>13</v>
      </c>
      <c r="E14" s="407">
        <v>18.5</v>
      </c>
      <c r="F14" s="406">
        <v>16.399999999999999</v>
      </c>
      <c r="G14" s="405">
        <v>0</v>
      </c>
      <c r="H14" s="404">
        <v>4</v>
      </c>
      <c r="I14" s="404">
        <v>4</v>
      </c>
      <c r="J14" s="403">
        <v>4</v>
      </c>
      <c r="K14" s="402">
        <v>4</v>
      </c>
      <c r="L14" s="401"/>
    </row>
    <row r="15" spans="1:24" s="255" customFormat="1" ht="20.100000000000001" customHeight="1" x14ac:dyDescent="0.2">
      <c r="A15" s="401" t="s">
        <v>881</v>
      </c>
      <c r="B15" s="409">
        <v>20.6</v>
      </c>
      <c r="C15" s="408">
        <v>27.815000000000001</v>
      </c>
      <c r="D15" s="408">
        <v>33</v>
      </c>
      <c r="E15" s="407">
        <v>19.5</v>
      </c>
      <c r="F15" s="406">
        <v>17.600000000000001</v>
      </c>
      <c r="G15" s="405">
        <v>5</v>
      </c>
      <c r="H15" s="404">
        <v>4</v>
      </c>
      <c r="I15" s="404">
        <v>4</v>
      </c>
      <c r="J15" s="403">
        <v>4</v>
      </c>
      <c r="K15" s="402">
        <v>4</v>
      </c>
      <c r="L15" s="401"/>
    </row>
    <row r="16" spans="1:24" s="255" customFormat="1" ht="20.100000000000001" customHeight="1" thickBot="1" x14ac:dyDescent="0.25">
      <c r="A16" s="393" t="s">
        <v>880</v>
      </c>
      <c r="B16" s="400">
        <v>0</v>
      </c>
      <c r="C16" s="399" t="s">
        <v>877</v>
      </c>
      <c r="D16" s="395" t="s">
        <v>126</v>
      </c>
      <c r="E16" s="395" t="s">
        <v>877</v>
      </c>
      <c r="F16" s="398" t="s">
        <v>877</v>
      </c>
      <c r="G16" s="397">
        <v>0</v>
      </c>
      <c r="H16" s="396" t="s">
        <v>877</v>
      </c>
      <c r="I16" s="395" t="s">
        <v>126</v>
      </c>
      <c r="J16" s="395" t="s">
        <v>877</v>
      </c>
      <c r="K16" s="394" t="s">
        <v>877</v>
      </c>
      <c r="L16" s="393" t="s">
        <v>876</v>
      </c>
    </row>
    <row r="17" spans="1:22" s="255" customFormat="1" ht="20.100000000000001" customHeight="1" thickBot="1" x14ac:dyDescent="0.25">
      <c r="A17" s="1478" t="s">
        <v>879</v>
      </c>
      <c r="B17" s="1479"/>
      <c r="C17" s="1479"/>
      <c r="D17" s="1479"/>
      <c r="E17" s="1479"/>
      <c r="F17" s="1479"/>
      <c r="G17" s="1479"/>
      <c r="H17" s="1479"/>
      <c r="I17" s="1479"/>
      <c r="J17" s="1479"/>
      <c r="K17" s="1479"/>
      <c r="L17" s="1480"/>
    </row>
    <row r="18" spans="1:22" s="255" customFormat="1" ht="20.100000000000001" customHeight="1" x14ac:dyDescent="0.2">
      <c r="A18" s="386" t="s">
        <v>277</v>
      </c>
      <c r="B18" s="392">
        <v>0</v>
      </c>
      <c r="C18" s="388" t="s">
        <v>877</v>
      </c>
      <c r="D18" s="388" t="s">
        <v>877</v>
      </c>
      <c r="E18" s="388" t="s">
        <v>877</v>
      </c>
      <c r="F18" s="391" t="s">
        <v>877</v>
      </c>
      <c r="G18" s="390">
        <v>0</v>
      </c>
      <c r="H18" s="389" t="s">
        <v>877</v>
      </c>
      <c r="I18" s="388" t="s">
        <v>877</v>
      </c>
      <c r="J18" s="388" t="s">
        <v>877</v>
      </c>
      <c r="K18" s="387" t="s">
        <v>877</v>
      </c>
      <c r="L18" s="386" t="s">
        <v>876</v>
      </c>
    </row>
    <row r="19" spans="1:22" s="255" customFormat="1" ht="20.100000000000001" customHeight="1" thickBot="1" x14ac:dyDescent="0.25">
      <c r="A19" s="379" t="s">
        <v>878</v>
      </c>
      <c r="B19" s="385">
        <v>0</v>
      </c>
      <c r="C19" s="381" t="s">
        <v>877</v>
      </c>
      <c r="D19" s="381" t="s">
        <v>877</v>
      </c>
      <c r="E19" s="381" t="s">
        <v>877</v>
      </c>
      <c r="F19" s="384" t="s">
        <v>877</v>
      </c>
      <c r="G19" s="383">
        <v>0</v>
      </c>
      <c r="H19" s="382" t="s">
        <v>877</v>
      </c>
      <c r="I19" s="381" t="s">
        <v>877</v>
      </c>
      <c r="J19" s="381" t="s">
        <v>877</v>
      </c>
      <c r="K19" s="380" t="s">
        <v>877</v>
      </c>
      <c r="L19" s="379" t="s">
        <v>876</v>
      </c>
    </row>
    <row r="20" spans="1:22" s="255" customFormat="1" ht="20.100000000000001" customHeight="1" thickBot="1" x14ac:dyDescent="0.25">
      <c r="A20" s="378" t="s">
        <v>165</v>
      </c>
      <c r="B20" s="377">
        <f t="shared" ref="B20:K20" si="0">SUM(B5:B19)</f>
        <v>24</v>
      </c>
      <c r="C20" s="376">
        <f t="shared" si="0"/>
        <v>32.242000000000004</v>
      </c>
      <c r="D20" s="376">
        <f t="shared" si="0"/>
        <v>46</v>
      </c>
      <c r="E20" s="376">
        <f t="shared" si="0"/>
        <v>39</v>
      </c>
      <c r="F20" s="375">
        <f t="shared" si="0"/>
        <v>35</v>
      </c>
      <c r="G20" s="374">
        <f t="shared" si="0"/>
        <v>11</v>
      </c>
      <c r="H20" s="373">
        <f t="shared" si="0"/>
        <v>11</v>
      </c>
      <c r="I20" s="373">
        <f t="shared" si="0"/>
        <v>9</v>
      </c>
      <c r="J20" s="373">
        <f t="shared" si="0"/>
        <v>12</v>
      </c>
      <c r="K20" s="372">
        <f t="shared" si="0"/>
        <v>11</v>
      </c>
      <c r="L20" s="371"/>
    </row>
    <row r="24" spans="1:22" ht="20.100000000000001" customHeight="1" x14ac:dyDescent="0.2">
      <c r="V24" s="360" t="s">
        <v>875</v>
      </c>
    </row>
  </sheetData>
  <sheetProtection selectLockedCells="1"/>
  <mergeCells count="7">
    <mergeCell ref="A17:L17"/>
    <mergeCell ref="A1:I1"/>
    <mergeCell ref="A2:K2"/>
    <mergeCell ref="A3:A4"/>
    <mergeCell ref="B3:F3"/>
    <mergeCell ref="G3:K3"/>
    <mergeCell ref="L3:L4"/>
  </mergeCells>
  <printOptions horizontalCentered="1" verticalCentered="1"/>
  <pageMargins left="0.78740157480314965" right="0.78740157480314965" top="0.52" bottom="0.52" header="0.52" footer="0.51181102362204722"/>
  <pageSetup paperSize="9" orientation="landscape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showGridLines="0" zoomScaleNormal="100" zoomScaleSheetLayoutView="100" workbookViewId="0">
      <pane ySplit="4" topLeftCell="A11" activePane="bottomLeft" state="frozen"/>
      <selection activeCell="A39" sqref="A39"/>
      <selection pane="bottomLeft" activeCell="N20" sqref="N20"/>
    </sheetView>
  </sheetViews>
  <sheetFormatPr defaultColWidth="9.140625" defaultRowHeight="20.100000000000001" customHeight="1" x14ac:dyDescent="0.2"/>
  <cols>
    <col min="1" max="1" width="25.42578125" style="365" customWidth="1"/>
    <col min="2" max="13" width="6.28515625" style="365" customWidth="1"/>
    <col min="14" max="14" width="23.28515625" style="365" customWidth="1"/>
    <col min="15" max="16384" width="9.140625" style="365"/>
  </cols>
  <sheetData>
    <row r="1" spans="1:14" ht="20.100000000000001" customHeight="1" x14ac:dyDescent="0.3">
      <c r="A1" s="1400" t="s">
        <v>839</v>
      </c>
      <c r="B1" s="1400"/>
      <c r="C1" s="1400"/>
      <c r="D1" s="1400"/>
      <c r="E1" s="1400"/>
      <c r="F1" s="1400"/>
      <c r="G1" s="1400"/>
      <c r="H1" s="1400"/>
      <c r="I1" s="1400"/>
      <c r="J1" s="1400"/>
      <c r="N1" s="370" t="s">
        <v>874</v>
      </c>
    </row>
    <row r="2" spans="1:14" ht="20.100000000000001" customHeight="1" x14ac:dyDescent="0.2">
      <c r="A2" s="1418" t="s">
        <v>873</v>
      </c>
      <c r="B2" s="1490"/>
      <c r="C2" s="1490"/>
      <c r="D2" s="1490"/>
      <c r="E2" s="1490"/>
      <c r="F2" s="1490"/>
      <c r="G2" s="1490"/>
      <c r="H2" s="1490"/>
      <c r="I2" s="1490"/>
      <c r="J2" s="1490"/>
    </row>
    <row r="3" spans="1:14" s="301" customFormat="1" ht="20.100000000000001" customHeight="1" x14ac:dyDescent="0.2">
      <c r="A3" s="1491" t="s">
        <v>872</v>
      </c>
      <c r="B3" s="1437" t="s">
        <v>206</v>
      </c>
      <c r="C3" s="1438"/>
      <c r="D3" s="1438"/>
      <c r="E3" s="1438"/>
      <c r="F3" s="1438"/>
      <c r="G3" s="1439"/>
      <c r="H3" s="1492" t="s">
        <v>45</v>
      </c>
      <c r="I3" s="1493"/>
      <c r="J3" s="1493"/>
      <c r="K3" s="1493"/>
      <c r="L3" s="1493"/>
      <c r="M3" s="1494"/>
      <c r="N3" s="1417" t="s">
        <v>205</v>
      </c>
    </row>
    <row r="4" spans="1:14" s="301" customFormat="1" ht="20.100000000000001" customHeight="1" x14ac:dyDescent="0.2">
      <c r="A4" s="1412"/>
      <c r="B4" s="330">
        <v>2011</v>
      </c>
      <c r="C4" s="330">
        <v>2012</v>
      </c>
      <c r="D4" s="330">
        <v>2013</v>
      </c>
      <c r="E4" s="330">
        <v>2014</v>
      </c>
      <c r="F4" s="330">
        <v>2015</v>
      </c>
      <c r="G4" s="330">
        <v>2016</v>
      </c>
      <c r="H4" s="330">
        <v>2011</v>
      </c>
      <c r="I4" s="330">
        <v>2012</v>
      </c>
      <c r="J4" s="330">
        <v>2013</v>
      </c>
      <c r="K4" s="330">
        <v>2014</v>
      </c>
      <c r="L4" s="330">
        <v>2015</v>
      </c>
      <c r="M4" s="330">
        <v>2016</v>
      </c>
      <c r="N4" s="1399"/>
    </row>
    <row r="5" spans="1:14" s="255" customFormat="1" ht="20.100000000000001" customHeight="1" x14ac:dyDescent="0.2">
      <c r="A5" s="257" t="s">
        <v>871</v>
      </c>
      <c r="B5" s="342">
        <v>105.6</v>
      </c>
      <c r="C5" s="342">
        <v>222.19300000000001</v>
      </c>
      <c r="D5" s="342">
        <v>0</v>
      </c>
      <c r="E5" s="342">
        <v>78.400000000000006</v>
      </c>
      <c r="F5" s="342">
        <v>144.1</v>
      </c>
      <c r="G5" s="341">
        <v>167.7</v>
      </c>
      <c r="H5" s="340">
        <v>11</v>
      </c>
      <c r="I5" s="340">
        <v>11</v>
      </c>
      <c r="J5" s="340">
        <v>4</v>
      </c>
      <c r="K5" s="340">
        <v>6</v>
      </c>
      <c r="L5" s="340">
        <v>8</v>
      </c>
      <c r="M5" s="339">
        <v>6</v>
      </c>
      <c r="N5" s="257" t="s">
        <v>854</v>
      </c>
    </row>
    <row r="6" spans="1:14" s="255" customFormat="1" ht="19.5" customHeight="1" x14ac:dyDescent="0.2">
      <c r="A6" s="257" t="s">
        <v>870</v>
      </c>
      <c r="B6" s="342">
        <v>0</v>
      </c>
      <c r="C6" s="342">
        <v>0</v>
      </c>
      <c r="D6" s="342">
        <v>0</v>
      </c>
      <c r="E6" s="342">
        <v>0</v>
      </c>
      <c r="F6" s="342">
        <v>0</v>
      </c>
      <c r="G6" s="341">
        <v>0</v>
      </c>
      <c r="H6" s="340">
        <v>0</v>
      </c>
      <c r="I6" s="340">
        <v>0</v>
      </c>
      <c r="J6" s="340">
        <v>0</v>
      </c>
      <c r="K6" s="340">
        <v>0</v>
      </c>
      <c r="L6" s="340">
        <v>0</v>
      </c>
      <c r="M6" s="339">
        <v>0</v>
      </c>
      <c r="N6" s="257" t="s">
        <v>867</v>
      </c>
    </row>
    <row r="7" spans="1:14" s="255" customFormat="1" ht="20.100000000000001" customHeight="1" x14ac:dyDescent="0.2">
      <c r="A7" s="257" t="s">
        <v>869</v>
      </c>
      <c r="B7" s="342">
        <v>0</v>
      </c>
      <c r="C7" s="342">
        <v>0</v>
      </c>
      <c r="D7" s="342">
        <v>0</v>
      </c>
      <c r="E7" s="342">
        <v>0</v>
      </c>
      <c r="F7" s="342">
        <v>0</v>
      </c>
      <c r="G7" s="341">
        <v>0</v>
      </c>
      <c r="H7" s="340">
        <v>0</v>
      </c>
      <c r="I7" s="340">
        <v>0</v>
      </c>
      <c r="J7" s="340">
        <v>0</v>
      </c>
      <c r="K7" s="340">
        <v>0</v>
      </c>
      <c r="L7" s="340">
        <v>0</v>
      </c>
      <c r="M7" s="339">
        <v>0</v>
      </c>
      <c r="N7" s="257" t="s">
        <v>854</v>
      </c>
    </row>
    <row r="8" spans="1:14" s="255" customFormat="1" ht="20.100000000000001" customHeight="1" x14ac:dyDescent="0.2">
      <c r="A8" s="257" t="s">
        <v>868</v>
      </c>
      <c r="B8" s="342">
        <v>0</v>
      </c>
      <c r="C8" s="342">
        <v>0</v>
      </c>
      <c r="D8" s="342">
        <v>0</v>
      </c>
      <c r="E8" s="342">
        <v>0</v>
      </c>
      <c r="F8" s="342">
        <v>0</v>
      </c>
      <c r="G8" s="341">
        <v>0</v>
      </c>
      <c r="H8" s="340">
        <v>0</v>
      </c>
      <c r="I8" s="340">
        <v>0</v>
      </c>
      <c r="J8" s="340">
        <v>0</v>
      </c>
      <c r="K8" s="340">
        <v>0</v>
      </c>
      <c r="L8" s="340">
        <v>0</v>
      </c>
      <c r="M8" s="339">
        <v>0</v>
      </c>
      <c r="N8" s="257" t="s">
        <v>867</v>
      </c>
    </row>
    <row r="9" spans="1:14" s="255" customFormat="1" ht="20.100000000000001" customHeight="1" x14ac:dyDescent="0.2">
      <c r="A9" s="257" t="s">
        <v>866</v>
      </c>
      <c r="B9" s="349">
        <v>0</v>
      </c>
      <c r="C9" s="349">
        <v>0</v>
      </c>
      <c r="D9" s="349">
        <v>0</v>
      </c>
      <c r="E9" s="349">
        <v>0</v>
      </c>
      <c r="F9" s="349">
        <v>0</v>
      </c>
      <c r="G9" s="369">
        <v>0</v>
      </c>
      <c r="H9" s="348">
        <v>0</v>
      </c>
      <c r="I9" s="348">
        <v>0</v>
      </c>
      <c r="J9" s="348">
        <v>0</v>
      </c>
      <c r="K9" s="348">
        <v>0</v>
      </c>
      <c r="L9" s="348">
        <v>0</v>
      </c>
      <c r="M9" s="368">
        <v>0</v>
      </c>
      <c r="N9" s="257" t="s">
        <v>854</v>
      </c>
    </row>
    <row r="10" spans="1:14" s="255" customFormat="1" ht="20.100000000000001" customHeight="1" x14ac:dyDescent="0.2">
      <c r="A10" s="257" t="s">
        <v>865</v>
      </c>
      <c r="B10" s="342">
        <v>0</v>
      </c>
      <c r="C10" s="342">
        <v>0</v>
      </c>
      <c r="D10" s="342">
        <v>0</v>
      </c>
      <c r="E10" s="342">
        <v>0</v>
      </c>
      <c r="F10" s="342">
        <v>0</v>
      </c>
      <c r="G10" s="341">
        <v>0</v>
      </c>
      <c r="H10" s="340">
        <v>0</v>
      </c>
      <c r="I10" s="340">
        <v>0</v>
      </c>
      <c r="J10" s="340">
        <v>0</v>
      </c>
      <c r="K10" s="340">
        <v>0</v>
      </c>
      <c r="L10" s="340">
        <v>0</v>
      </c>
      <c r="M10" s="339">
        <v>0</v>
      </c>
      <c r="N10" s="257" t="s">
        <v>863</v>
      </c>
    </row>
    <row r="11" spans="1:14" s="255" customFormat="1" ht="20.100000000000001" customHeight="1" x14ac:dyDescent="0.2">
      <c r="A11" s="257" t="s">
        <v>864</v>
      </c>
      <c r="B11" s="342">
        <v>0.1</v>
      </c>
      <c r="C11" s="342">
        <v>0.1</v>
      </c>
      <c r="D11" s="342">
        <v>0</v>
      </c>
      <c r="E11" s="342">
        <v>0</v>
      </c>
      <c r="F11" s="342">
        <v>0.1</v>
      </c>
      <c r="G11" s="341">
        <v>0</v>
      </c>
      <c r="H11" s="340">
        <v>2</v>
      </c>
      <c r="I11" s="340">
        <v>2</v>
      </c>
      <c r="J11" s="340">
        <v>2</v>
      </c>
      <c r="K11" s="340">
        <v>0</v>
      </c>
      <c r="L11" s="340">
        <v>1</v>
      </c>
      <c r="M11" s="339">
        <v>1</v>
      </c>
      <c r="N11" s="257" t="s">
        <v>863</v>
      </c>
    </row>
    <row r="12" spans="1:14" s="255" customFormat="1" ht="20.100000000000001" customHeight="1" x14ac:dyDescent="0.2">
      <c r="A12" s="257" t="s">
        <v>862</v>
      </c>
      <c r="B12" s="342">
        <v>18.2</v>
      </c>
      <c r="C12" s="342">
        <v>20.100000000000001</v>
      </c>
      <c r="D12" s="342">
        <v>0</v>
      </c>
      <c r="E12" s="342">
        <v>40.799999999999997</v>
      </c>
      <c r="F12" s="342">
        <v>24.6</v>
      </c>
      <c r="G12" s="341">
        <v>52.5</v>
      </c>
      <c r="H12" s="340">
        <v>5</v>
      </c>
      <c r="I12" s="340">
        <v>5</v>
      </c>
      <c r="J12" s="340">
        <v>5</v>
      </c>
      <c r="K12" s="340">
        <v>7</v>
      </c>
      <c r="L12" s="340">
        <v>7</v>
      </c>
      <c r="M12" s="339">
        <v>7</v>
      </c>
      <c r="N12" s="257" t="s">
        <v>854</v>
      </c>
    </row>
    <row r="13" spans="1:14" s="255" customFormat="1" ht="20.100000000000001" customHeight="1" x14ac:dyDescent="0.2">
      <c r="A13" s="257" t="s">
        <v>861</v>
      </c>
      <c r="B13" s="342">
        <v>130.1</v>
      </c>
      <c r="C13" s="342">
        <v>186.25200000000001</v>
      </c>
      <c r="D13" s="342">
        <v>78.599999999999994</v>
      </c>
      <c r="E13" s="342">
        <v>152.30000000000001</v>
      </c>
      <c r="F13" s="342">
        <v>98.8</v>
      </c>
      <c r="G13" s="341">
        <v>133.6</v>
      </c>
      <c r="H13" s="340">
        <v>11</v>
      </c>
      <c r="I13" s="340">
        <v>19</v>
      </c>
      <c r="J13" s="340">
        <v>19</v>
      </c>
      <c r="K13" s="340">
        <v>7</v>
      </c>
      <c r="L13" s="340">
        <v>7</v>
      </c>
      <c r="M13" s="339">
        <v>7</v>
      </c>
      <c r="N13" s="257" t="s">
        <v>854</v>
      </c>
    </row>
    <row r="14" spans="1:14" s="255" customFormat="1" ht="20.100000000000001" customHeight="1" x14ac:dyDescent="0.2">
      <c r="A14" s="257" t="s">
        <v>860</v>
      </c>
      <c r="B14" s="342">
        <v>0</v>
      </c>
      <c r="C14" s="342">
        <v>0</v>
      </c>
      <c r="D14" s="342">
        <v>0</v>
      </c>
      <c r="E14" s="342">
        <v>0</v>
      </c>
      <c r="F14" s="342">
        <v>0</v>
      </c>
      <c r="G14" s="341">
        <v>0</v>
      </c>
      <c r="H14" s="340">
        <v>0</v>
      </c>
      <c r="I14" s="340">
        <v>0</v>
      </c>
      <c r="J14" s="340">
        <v>0</v>
      </c>
      <c r="K14" s="340">
        <v>0</v>
      </c>
      <c r="L14" s="340">
        <v>0</v>
      </c>
      <c r="M14" s="339">
        <v>0</v>
      </c>
      <c r="N14" s="257" t="s">
        <v>859</v>
      </c>
    </row>
    <row r="15" spans="1:14" s="255" customFormat="1" ht="20.100000000000001" customHeight="1" x14ac:dyDescent="0.2">
      <c r="A15" s="257" t="s">
        <v>858</v>
      </c>
      <c r="B15" s="342">
        <v>0</v>
      </c>
      <c r="C15" s="342">
        <v>0</v>
      </c>
      <c r="D15" s="342">
        <v>0</v>
      </c>
      <c r="E15" s="342">
        <v>0</v>
      </c>
      <c r="F15" s="342">
        <v>0</v>
      </c>
      <c r="G15" s="341">
        <v>0</v>
      </c>
      <c r="H15" s="340">
        <v>0</v>
      </c>
      <c r="I15" s="340">
        <v>0</v>
      </c>
      <c r="J15" s="340">
        <v>0</v>
      </c>
      <c r="K15" s="340">
        <v>0</v>
      </c>
      <c r="L15" s="340">
        <v>0</v>
      </c>
      <c r="M15" s="339">
        <v>0</v>
      </c>
      <c r="N15" s="257" t="s">
        <v>854</v>
      </c>
    </row>
    <row r="16" spans="1:14" s="255" customFormat="1" ht="20.100000000000001" customHeight="1" x14ac:dyDescent="0.2">
      <c r="A16" s="257" t="s">
        <v>857</v>
      </c>
      <c r="B16" s="342">
        <v>0</v>
      </c>
      <c r="C16" s="342">
        <v>0</v>
      </c>
      <c r="D16" s="342">
        <v>0</v>
      </c>
      <c r="E16" s="342">
        <v>0</v>
      </c>
      <c r="F16" s="342">
        <v>0</v>
      </c>
      <c r="G16" s="341">
        <v>0</v>
      </c>
      <c r="H16" s="340">
        <v>0</v>
      </c>
      <c r="I16" s="340">
        <v>0</v>
      </c>
      <c r="J16" s="340">
        <v>0</v>
      </c>
      <c r="K16" s="340">
        <v>0</v>
      </c>
      <c r="L16" s="340">
        <v>0</v>
      </c>
      <c r="M16" s="339">
        <v>0</v>
      </c>
      <c r="N16" s="257" t="s">
        <v>856</v>
      </c>
    </row>
    <row r="17" spans="1:14" s="255" customFormat="1" ht="20.100000000000001" customHeight="1" x14ac:dyDescent="0.2">
      <c r="A17" s="257" t="s">
        <v>855</v>
      </c>
      <c r="B17" s="342"/>
      <c r="C17" s="342"/>
      <c r="D17" s="342"/>
      <c r="E17" s="342"/>
      <c r="F17" s="342"/>
      <c r="G17" s="341">
        <v>33.799999999999997</v>
      </c>
      <c r="H17" s="340"/>
      <c r="I17" s="340"/>
      <c r="J17" s="340"/>
      <c r="K17" s="340"/>
      <c r="L17" s="340"/>
      <c r="M17" s="339">
        <v>7</v>
      </c>
      <c r="N17" s="257" t="s">
        <v>854</v>
      </c>
    </row>
    <row r="18" spans="1:14" ht="20.100000000000001" customHeight="1" x14ac:dyDescent="0.2">
      <c r="A18" s="260" t="s">
        <v>23</v>
      </c>
      <c r="B18" s="338">
        <f t="shared" ref="B18:M18" si="0">SUM(B5:B16)</f>
        <v>254</v>
      </c>
      <c r="C18" s="338">
        <f t="shared" si="0"/>
        <v>428.64499999999998</v>
      </c>
      <c r="D18" s="338">
        <f t="shared" si="0"/>
        <v>78.599999999999994</v>
      </c>
      <c r="E18" s="338">
        <f t="shared" si="0"/>
        <v>271.5</v>
      </c>
      <c r="F18" s="338">
        <f t="shared" si="0"/>
        <v>267.59999999999997</v>
      </c>
      <c r="G18" s="338">
        <f t="shared" si="0"/>
        <v>353.79999999999995</v>
      </c>
      <c r="H18" s="337">
        <f t="shared" si="0"/>
        <v>29</v>
      </c>
      <c r="I18" s="337">
        <f t="shared" si="0"/>
        <v>37</v>
      </c>
      <c r="J18" s="337">
        <f t="shared" si="0"/>
        <v>30</v>
      </c>
      <c r="K18" s="337">
        <f t="shared" si="0"/>
        <v>20</v>
      </c>
      <c r="L18" s="337">
        <f t="shared" si="0"/>
        <v>23</v>
      </c>
      <c r="M18" s="337">
        <f t="shared" si="0"/>
        <v>21</v>
      </c>
      <c r="N18" s="257"/>
    </row>
    <row r="19" spans="1:14" ht="20.100000000000001" customHeight="1" x14ac:dyDescent="0.2">
      <c r="D19" s="366"/>
      <c r="E19" s="366"/>
      <c r="H19" s="367"/>
      <c r="I19" s="367"/>
      <c r="J19" s="367"/>
      <c r="K19" s="367"/>
      <c r="L19" s="367"/>
      <c r="M19" s="367"/>
    </row>
    <row r="22" spans="1:14" ht="20.100000000000001" customHeight="1" x14ac:dyDescent="0.2">
      <c r="F22" s="366"/>
      <c r="G22" s="366"/>
    </row>
  </sheetData>
  <sheetProtection selectLockedCells="1"/>
  <mergeCells count="6">
    <mergeCell ref="N3:N4"/>
    <mergeCell ref="A1:J1"/>
    <mergeCell ref="A2:J2"/>
    <mergeCell ref="A3:A4"/>
    <mergeCell ref="B3:G3"/>
    <mergeCell ref="H3:M3"/>
  </mergeCells>
  <printOptions horizontalCentered="1" verticalCentered="1"/>
  <pageMargins left="0.39370078740157483" right="0.39370078740157483" top="0.51181102362204722" bottom="0.52" header="0.51181102362204722" footer="0.51181102362204722"/>
  <pageSetup paperSize="9" orientation="landscape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showGridLines="0" topLeftCell="A4" zoomScaleNormal="100" zoomScaleSheetLayoutView="100" workbookViewId="0">
      <selection activeCell="M19" sqref="M19"/>
    </sheetView>
  </sheetViews>
  <sheetFormatPr defaultColWidth="9.140625" defaultRowHeight="20.100000000000001" customHeight="1" x14ac:dyDescent="0.2"/>
  <cols>
    <col min="1" max="1" width="21.42578125" style="223" customWidth="1"/>
    <col min="2" max="3" width="6.28515625" style="223" customWidth="1"/>
    <col min="4" max="7" width="7.7109375" style="223" customWidth="1"/>
    <col min="8" max="8" width="7.42578125" style="223" customWidth="1"/>
    <col min="9" max="9" width="6.42578125" style="223" customWidth="1"/>
    <col min="10" max="10" width="6.140625" style="223" customWidth="1"/>
    <col min="11" max="13" width="6.7109375" style="223" customWidth="1"/>
    <col min="14" max="14" width="29.28515625" style="223" customWidth="1"/>
    <col min="15" max="16384" width="9.140625" style="223"/>
  </cols>
  <sheetData>
    <row r="1" spans="1:14" ht="20.100000000000001" customHeight="1" x14ac:dyDescent="0.2">
      <c r="A1" s="1467" t="s">
        <v>839</v>
      </c>
      <c r="B1" s="1435"/>
      <c r="C1" s="1435"/>
      <c r="D1" s="1435"/>
      <c r="E1" s="1435"/>
      <c r="F1" s="1435"/>
      <c r="G1" s="1435"/>
      <c r="H1" s="1435"/>
      <c r="I1" s="1435"/>
      <c r="J1" s="1434"/>
      <c r="K1" s="1434"/>
      <c r="N1" s="235" t="s">
        <v>853</v>
      </c>
    </row>
    <row r="2" spans="1:14" ht="20.100000000000001" customHeight="1" x14ac:dyDescent="0.2">
      <c r="A2" s="1435" t="s">
        <v>852</v>
      </c>
      <c r="B2" s="1435"/>
      <c r="C2" s="1435"/>
      <c r="D2" s="1435"/>
      <c r="E2" s="1435"/>
      <c r="F2" s="1435"/>
      <c r="G2" s="1435"/>
      <c r="H2" s="1435"/>
      <c r="I2" s="1435"/>
      <c r="J2" s="1434"/>
      <c r="K2" s="1434"/>
    </row>
    <row r="3" spans="1:14" s="360" customFormat="1" ht="20.100000000000001" customHeight="1" x14ac:dyDescent="0.2">
      <c r="A3" s="1497" t="s">
        <v>207</v>
      </c>
      <c r="B3" s="1437" t="s">
        <v>206</v>
      </c>
      <c r="C3" s="1438"/>
      <c r="D3" s="1438"/>
      <c r="E3" s="1438"/>
      <c r="F3" s="1438"/>
      <c r="G3" s="1439"/>
      <c r="H3" s="1402" t="s">
        <v>45</v>
      </c>
      <c r="I3" s="1403"/>
      <c r="J3" s="1403"/>
      <c r="K3" s="1403"/>
      <c r="L3" s="1403"/>
      <c r="M3" s="1404"/>
      <c r="N3" s="1476" t="s">
        <v>205</v>
      </c>
    </row>
    <row r="4" spans="1:14" s="360" customFormat="1" ht="20.100000000000001" customHeight="1" x14ac:dyDescent="0.2">
      <c r="A4" s="1497"/>
      <c r="B4" s="361">
        <v>2011</v>
      </c>
      <c r="C4" s="361">
        <v>2012</v>
      </c>
      <c r="D4" s="361">
        <v>2013</v>
      </c>
      <c r="E4" s="361">
        <v>2014</v>
      </c>
      <c r="F4" s="361">
        <v>2015</v>
      </c>
      <c r="G4" s="361">
        <v>2016</v>
      </c>
      <c r="H4" s="361">
        <v>2011</v>
      </c>
      <c r="I4" s="361">
        <v>2012</v>
      </c>
      <c r="J4" s="361">
        <v>2013</v>
      </c>
      <c r="K4" s="361">
        <v>2014</v>
      </c>
      <c r="L4" s="361">
        <v>2015</v>
      </c>
      <c r="M4" s="361">
        <v>2016</v>
      </c>
      <c r="N4" s="1399"/>
    </row>
    <row r="5" spans="1:14" s="255" customFormat="1" ht="20.100000000000001" customHeight="1" x14ac:dyDescent="0.2">
      <c r="A5" s="257" t="s">
        <v>851</v>
      </c>
      <c r="B5" s="342">
        <v>0</v>
      </c>
      <c r="C5" s="342">
        <v>0</v>
      </c>
      <c r="D5" s="342">
        <v>0</v>
      </c>
      <c r="E5" s="342">
        <v>0</v>
      </c>
      <c r="F5" s="341">
        <v>0</v>
      </c>
      <c r="G5" s="341">
        <v>0</v>
      </c>
      <c r="H5" s="364">
        <v>0</v>
      </c>
      <c r="I5" s="364">
        <v>0</v>
      </c>
      <c r="J5" s="364">
        <v>0</v>
      </c>
      <c r="K5" s="364">
        <v>0</v>
      </c>
      <c r="L5" s="363">
        <v>0</v>
      </c>
      <c r="M5" s="363">
        <v>0</v>
      </c>
      <c r="N5" s="257" t="s">
        <v>850</v>
      </c>
    </row>
    <row r="6" spans="1:14" s="255" customFormat="1" ht="20.100000000000001" customHeight="1" x14ac:dyDescent="0.2">
      <c r="A6" s="257" t="s">
        <v>849</v>
      </c>
      <c r="B6" s="342">
        <v>0</v>
      </c>
      <c r="C6" s="342">
        <v>0</v>
      </c>
      <c r="D6" s="342">
        <v>0</v>
      </c>
      <c r="E6" s="342">
        <v>0</v>
      </c>
      <c r="F6" s="341">
        <v>0</v>
      </c>
      <c r="G6" s="341">
        <v>0</v>
      </c>
      <c r="H6" s="364">
        <v>0</v>
      </c>
      <c r="I6" s="364">
        <v>0</v>
      </c>
      <c r="J6" s="364">
        <v>0</v>
      </c>
      <c r="K6" s="364">
        <v>0</v>
      </c>
      <c r="L6" s="363">
        <v>0</v>
      </c>
      <c r="M6" s="363">
        <v>0</v>
      </c>
      <c r="N6" s="257" t="s">
        <v>848</v>
      </c>
    </row>
    <row r="7" spans="1:14" s="255" customFormat="1" ht="20.100000000000001" customHeight="1" x14ac:dyDescent="0.2">
      <c r="A7" s="257" t="s">
        <v>847</v>
      </c>
      <c r="B7" s="342">
        <v>84</v>
      </c>
      <c r="C7" s="342">
        <v>0</v>
      </c>
      <c r="D7" s="342">
        <v>72.7</v>
      </c>
      <c r="E7" s="342">
        <v>0</v>
      </c>
      <c r="F7" s="342">
        <v>102</v>
      </c>
      <c r="G7" s="341">
        <v>98</v>
      </c>
      <c r="H7" s="364">
        <v>10</v>
      </c>
      <c r="I7" s="364">
        <v>9</v>
      </c>
      <c r="J7" s="364">
        <v>16</v>
      </c>
      <c r="K7" s="364">
        <v>3</v>
      </c>
      <c r="L7" s="364">
        <v>9</v>
      </c>
      <c r="M7" s="363">
        <v>5</v>
      </c>
      <c r="N7" s="257" t="s">
        <v>841</v>
      </c>
    </row>
    <row r="8" spans="1:14" s="255" customFormat="1" ht="20.100000000000001" customHeight="1" x14ac:dyDescent="0.2">
      <c r="A8" s="257" t="s">
        <v>846</v>
      </c>
      <c r="B8" s="342">
        <v>0</v>
      </c>
      <c r="C8" s="342">
        <v>0</v>
      </c>
      <c r="D8" s="342">
        <v>0</v>
      </c>
      <c r="E8" s="342">
        <v>0</v>
      </c>
      <c r="F8" s="342">
        <v>0</v>
      </c>
      <c r="G8" s="341">
        <v>0</v>
      </c>
      <c r="H8" s="364">
        <v>1</v>
      </c>
      <c r="I8" s="364">
        <v>0</v>
      </c>
      <c r="J8" s="364">
        <v>0</v>
      </c>
      <c r="K8" s="364">
        <v>0</v>
      </c>
      <c r="L8" s="364">
        <v>0</v>
      </c>
      <c r="M8" s="363">
        <v>0</v>
      </c>
      <c r="N8" s="257" t="s">
        <v>845</v>
      </c>
    </row>
    <row r="9" spans="1:14" s="255" customFormat="1" ht="20.100000000000001" customHeight="1" x14ac:dyDescent="0.2">
      <c r="A9" s="257" t="s">
        <v>844</v>
      </c>
      <c r="B9" s="342">
        <v>0</v>
      </c>
      <c r="C9" s="342">
        <v>0</v>
      </c>
      <c r="D9" s="342">
        <v>0</v>
      </c>
      <c r="E9" s="342">
        <v>0</v>
      </c>
      <c r="F9" s="342">
        <v>0</v>
      </c>
      <c r="G9" s="341">
        <v>0</v>
      </c>
      <c r="H9" s="364">
        <v>0</v>
      </c>
      <c r="I9" s="364">
        <v>0</v>
      </c>
      <c r="J9" s="364">
        <v>0</v>
      </c>
      <c r="K9" s="364">
        <v>0</v>
      </c>
      <c r="L9" s="364">
        <v>0</v>
      </c>
      <c r="M9" s="363">
        <v>0</v>
      </c>
      <c r="N9" s="257" t="s">
        <v>843</v>
      </c>
    </row>
    <row r="10" spans="1:14" s="255" customFormat="1" ht="20.100000000000001" customHeight="1" x14ac:dyDescent="0.2">
      <c r="A10" s="257" t="s">
        <v>842</v>
      </c>
      <c r="B10" s="342">
        <v>42</v>
      </c>
      <c r="C10" s="342">
        <v>0</v>
      </c>
      <c r="D10" s="342">
        <v>0</v>
      </c>
      <c r="E10" s="342">
        <v>0.4</v>
      </c>
      <c r="F10" s="342">
        <v>37</v>
      </c>
      <c r="G10" s="341">
        <v>21</v>
      </c>
      <c r="H10" s="364">
        <v>10</v>
      </c>
      <c r="I10" s="364">
        <v>0</v>
      </c>
      <c r="J10" s="364">
        <v>0</v>
      </c>
      <c r="K10" s="364">
        <v>4</v>
      </c>
      <c r="L10" s="364">
        <v>9</v>
      </c>
      <c r="M10" s="363">
        <v>9</v>
      </c>
      <c r="N10" s="257" t="s">
        <v>841</v>
      </c>
    </row>
    <row r="11" spans="1:14" s="255" customFormat="1" ht="20.100000000000001" customHeight="1" x14ac:dyDescent="0.2">
      <c r="A11" s="260" t="s">
        <v>840</v>
      </c>
      <c r="B11" s="359">
        <f t="shared" ref="B11:M11" si="0">SUM(B5:B10)</f>
        <v>126</v>
      </c>
      <c r="C11" s="359">
        <f t="shared" si="0"/>
        <v>0</v>
      </c>
      <c r="D11" s="359">
        <f t="shared" si="0"/>
        <v>72.7</v>
      </c>
      <c r="E11" s="359">
        <f t="shared" si="0"/>
        <v>0.4</v>
      </c>
      <c r="F11" s="359">
        <f t="shared" si="0"/>
        <v>139</v>
      </c>
      <c r="G11" s="359">
        <f t="shared" si="0"/>
        <v>119</v>
      </c>
      <c r="H11" s="358">
        <f t="shared" si="0"/>
        <v>21</v>
      </c>
      <c r="I11" s="358">
        <f t="shared" si="0"/>
        <v>9</v>
      </c>
      <c r="J11" s="358">
        <f t="shared" si="0"/>
        <v>16</v>
      </c>
      <c r="K11" s="358">
        <f t="shared" si="0"/>
        <v>7</v>
      </c>
      <c r="L11" s="358">
        <f t="shared" si="0"/>
        <v>18</v>
      </c>
      <c r="M11" s="358">
        <f t="shared" si="0"/>
        <v>14</v>
      </c>
      <c r="N11" s="257"/>
    </row>
    <row r="13" spans="1:14" s="362" customFormat="1" ht="20.100000000000001" customHeight="1" x14ac:dyDescent="0.2">
      <c r="A13" s="1400" t="s">
        <v>839</v>
      </c>
      <c r="B13" s="1400"/>
      <c r="C13" s="1400"/>
      <c r="D13" s="1400"/>
      <c r="E13" s="1400"/>
      <c r="F13" s="1400"/>
      <c r="G13" s="1400"/>
      <c r="H13" s="1400"/>
      <c r="I13" s="1400"/>
      <c r="J13" s="1400"/>
      <c r="N13" s="250" t="s">
        <v>838</v>
      </c>
    </row>
    <row r="14" spans="1:14" s="362" customFormat="1" ht="20.100000000000001" customHeight="1" x14ac:dyDescent="0.2">
      <c r="A14" s="1496" t="s">
        <v>837</v>
      </c>
      <c r="B14" s="1496"/>
      <c r="C14" s="1496"/>
      <c r="D14" s="1496"/>
      <c r="E14" s="1496"/>
      <c r="F14" s="1496"/>
      <c r="G14" s="1496"/>
      <c r="H14" s="1496"/>
      <c r="I14" s="1496"/>
    </row>
    <row r="15" spans="1:14" s="360" customFormat="1" ht="20.100000000000001" customHeight="1" x14ac:dyDescent="0.2">
      <c r="A15" s="1446" t="s">
        <v>836</v>
      </c>
      <c r="B15" s="1437" t="s">
        <v>206</v>
      </c>
      <c r="C15" s="1438"/>
      <c r="D15" s="1438"/>
      <c r="E15" s="1438"/>
      <c r="F15" s="1438"/>
      <c r="G15" s="1439"/>
      <c r="H15" s="1402" t="s">
        <v>45</v>
      </c>
      <c r="I15" s="1403"/>
      <c r="J15" s="1403"/>
      <c r="K15" s="1403"/>
      <c r="L15" s="1403"/>
      <c r="M15" s="1404"/>
      <c r="N15" s="1495" t="s">
        <v>205</v>
      </c>
    </row>
    <row r="16" spans="1:14" s="360" customFormat="1" ht="20.100000000000001" customHeight="1" x14ac:dyDescent="0.2">
      <c r="A16" s="1475"/>
      <c r="B16" s="361">
        <v>2011</v>
      </c>
      <c r="C16" s="361">
        <v>2012</v>
      </c>
      <c r="D16" s="361">
        <v>2013</v>
      </c>
      <c r="E16" s="361">
        <v>2014</v>
      </c>
      <c r="F16" s="361">
        <v>2015</v>
      </c>
      <c r="G16" s="361">
        <v>2016</v>
      </c>
      <c r="H16" s="361">
        <v>2011</v>
      </c>
      <c r="I16" s="361">
        <v>2012</v>
      </c>
      <c r="J16" s="361">
        <v>2013</v>
      </c>
      <c r="K16" s="361">
        <v>2014</v>
      </c>
      <c r="L16" s="361">
        <v>2015</v>
      </c>
      <c r="M16" s="361">
        <v>2016</v>
      </c>
      <c r="N16" s="1416"/>
    </row>
    <row r="17" spans="1:16" s="255" customFormat="1" ht="20.100000000000001" customHeight="1" x14ac:dyDescent="0.2">
      <c r="A17" s="257" t="s">
        <v>835</v>
      </c>
      <c r="B17" s="342">
        <v>0</v>
      </c>
      <c r="C17" s="342">
        <v>0</v>
      </c>
      <c r="D17" s="342">
        <v>0</v>
      </c>
      <c r="E17" s="342">
        <v>0</v>
      </c>
      <c r="F17" s="342">
        <v>0</v>
      </c>
      <c r="G17" s="342">
        <v>0</v>
      </c>
      <c r="H17" s="340">
        <v>0</v>
      </c>
      <c r="I17" s="340">
        <v>0</v>
      </c>
      <c r="J17" s="340">
        <v>0</v>
      </c>
      <c r="K17" s="340">
        <v>0</v>
      </c>
      <c r="L17" s="340">
        <v>0</v>
      </c>
      <c r="M17" s="340">
        <v>0</v>
      </c>
      <c r="N17" s="257" t="s">
        <v>834</v>
      </c>
    </row>
    <row r="18" spans="1:16" s="255" customFormat="1" ht="20.100000000000001" customHeight="1" x14ac:dyDescent="0.2">
      <c r="A18" s="257" t="s">
        <v>833</v>
      </c>
      <c r="B18" s="342">
        <v>0</v>
      </c>
      <c r="C18" s="342">
        <v>1.52</v>
      </c>
      <c r="D18" s="342">
        <v>0</v>
      </c>
      <c r="E18" s="342">
        <v>0</v>
      </c>
      <c r="F18" s="342">
        <v>0</v>
      </c>
      <c r="G18" s="342">
        <v>0</v>
      </c>
      <c r="H18" s="340">
        <v>0</v>
      </c>
      <c r="I18" s="340">
        <v>3</v>
      </c>
      <c r="J18" s="340">
        <v>0</v>
      </c>
      <c r="K18" s="340">
        <v>0</v>
      </c>
      <c r="L18" s="340">
        <v>0</v>
      </c>
      <c r="M18" s="340">
        <v>0</v>
      </c>
      <c r="N18" s="257" t="s">
        <v>832</v>
      </c>
      <c r="P18" s="255" t="s">
        <v>831</v>
      </c>
    </row>
    <row r="19" spans="1:16" s="255" customFormat="1" ht="20.100000000000001" customHeight="1" x14ac:dyDescent="0.2">
      <c r="A19" s="257" t="s">
        <v>830</v>
      </c>
      <c r="B19" s="342">
        <v>0</v>
      </c>
      <c r="C19" s="342">
        <v>0</v>
      </c>
      <c r="D19" s="342">
        <v>1</v>
      </c>
      <c r="E19" s="342">
        <v>0</v>
      </c>
      <c r="F19" s="342">
        <v>0</v>
      </c>
      <c r="G19" s="342">
        <v>0</v>
      </c>
      <c r="H19" s="340">
        <v>0</v>
      </c>
      <c r="I19" s="340">
        <v>0</v>
      </c>
      <c r="J19" s="340">
        <v>2</v>
      </c>
      <c r="K19" s="340">
        <v>0</v>
      </c>
      <c r="L19" s="340">
        <v>0</v>
      </c>
      <c r="M19" s="340">
        <v>0</v>
      </c>
      <c r="N19" s="257"/>
    </row>
    <row r="20" spans="1:16" s="255" customFormat="1" ht="20.100000000000001" customHeight="1" x14ac:dyDescent="0.2">
      <c r="A20" s="257" t="s">
        <v>829</v>
      </c>
      <c r="B20" s="342">
        <v>0.1</v>
      </c>
      <c r="C20" s="342">
        <v>0.1</v>
      </c>
      <c r="D20" s="342">
        <v>0</v>
      </c>
      <c r="E20" s="342">
        <v>0.05</v>
      </c>
      <c r="F20" s="342">
        <v>0.05</v>
      </c>
      <c r="G20" s="342">
        <v>0</v>
      </c>
      <c r="H20" s="340">
        <v>1</v>
      </c>
      <c r="I20" s="340">
        <v>1</v>
      </c>
      <c r="J20" s="340">
        <v>0</v>
      </c>
      <c r="K20" s="340">
        <v>0</v>
      </c>
      <c r="L20" s="340">
        <v>0</v>
      </c>
      <c r="M20" s="340">
        <v>0</v>
      </c>
      <c r="N20" s="257" t="s">
        <v>828</v>
      </c>
    </row>
    <row r="21" spans="1:16" s="255" customFormat="1" ht="20.100000000000001" customHeight="1" x14ac:dyDescent="0.2">
      <c r="A21" s="260" t="s">
        <v>23</v>
      </c>
      <c r="B21" s="359">
        <f t="shared" ref="B21:M21" si="1">SUM(B17:B20)</f>
        <v>0.1</v>
      </c>
      <c r="C21" s="359">
        <f t="shared" si="1"/>
        <v>1.62</v>
      </c>
      <c r="D21" s="359">
        <f t="shared" si="1"/>
        <v>1</v>
      </c>
      <c r="E21" s="359">
        <f t="shared" si="1"/>
        <v>0.05</v>
      </c>
      <c r="F21" s="359">
        <f t="shared" si="1"/>
        <v>0.05</v>
      </c>
      <c r="G21" s="359">
        <f t="shared" si="1"/>
        <v>0</v>
      </c>
      <c r="H21" s="358">
        <f t="shared" si="1"/>
        <v>1</v>
      </c>
      <c r="I21" s="358">
        <f t="shared" si="1"/>
        <v>4</v>
      </c>
      <c r="J21" s="358">
        <f t="shared" si="1"/>
        <v>2</v>
      </c>
      <c r="K21" s="358">
        <f t="shared" si="1"/>
        <v>0</v>
      </c>
      <c r="L21" s="358">
        <f t="shared" si="1"/>
        <v>0</v>
      </c>
      <c r="M21" s="358">
        <f t="shared" si="1"/>
        <v>0</v>
      </c>
      <c r="N21" s="257"/>
    </row>
  </sheetData>
  <sheetProtection selectLockedCells="1"/>
  <mergeCells count="12">
    <mergeCell ref="A13:J13"/>
    <mergeCell ref="N3:N4"/>
    <mergeCell ref="A1:K1"/>
    <mergeCell ref="A2:K2"/>
    <mergeCell ref="A3:A4"/>
    <mergeCell ref="B3:G3"/>
    <mergeCell ref="H3:M3"/>
    <mergeCell ref="N15:N16"/>
    <mergeCell ref="A14:I14"/>
    <mergeCell ref="A15:A16"/>
    <mergeCell ref="B15:G15"/>
    <mergeCell ref="H15:M15"/>
  </mergeCells>
  <printOptions horizontalCentered="1" verticalCentered="1"/>
  <pageMargins left="0.78740157480314965" right="0.78740157480314965" top="0.53" bottom="0.52" header="0.52" footer="0.51181102362204722"/>
  <pageSetup paperSize="9" scale="86" orientation="landscape" horizontalDpi="300" verticalDpi="300" r:id="rId1"/>
  <headerFooter alignWithMargins="0"/>
  <legacy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zoomScaleSheetLayoutView="100" workbookViewId="0">
      <pane ySplit="4" topLeftCell="A5" activePane="bottomLeft" state="frozen"/>
      <selection activeCell="A39" sqref="A39"/>
      <selection pane="bottomLeft" activeCell="S26" sqref="S26"/>
    </sheetView>
  </sheetViews>
  <sheetFormatPr defaultColWidth="9.140625" defaultRowHeight="20.100000000000001" customHeight="1" x14ac:dyDescent="0.2"/>
  <cols>
    <col min="1" max="1" width="27.28515625" style="333" customWidth="1"/>
    <col min="2" max="2" width="7" style="333" customWidth="1"/>
    <col min="3" max="3" width="7.5703125" style="333" customWidth="1"/>
    <col min="4" max="4" width="7.140625" style="333" customWidth="1"/>
    <col min="5" max="5" width="7.42578125" style="333" customWidth="1"/>
    <col min="6" max="7" width="7.28515625" style="333" customWidth="1"/>
    <col min="8" max="10" width="5.7109375" style="333" bestFit="1" customWidth="1"/>
    <col min="11" max="11" width="5.85546875" style="333" customWidth="1"/>
    <col min="12" max="13" width="5.7109375" style="333" customWidth="1"/>
    <col min="14" max="14" width="25.85546875" style="333" customWidth="1"/>
    <col min="15" max="16384" width="9.140625" style="333"/>
  </cols>
  <sheetData>
    <row r="1" spans="1:14" ht="20.100000000000001" customHeight="1" x14ac:dyDescent="0.2">
      <c r="A1" s="1501" t="s">
        <v>556</v>
      </c>
      <c r="B1" s="1501"/>
      <c r="C1" s="1501"/>
      <c r="D1" s="1501"/>
      <c r="E1" s="1501"/>
      <c r="F1" s="1501"/>
      <c r="G1" s="1501"/>
      <c r="H1" s="1501"/>
      <c r="I1" s="1501"/>
      <c r="N1" s="357" t="s">
        <v>827</v>
      </c>
    </row>
    <row r="2" spans="1:14" ht="19.5" customHeight="1" x14ac:dyDescent="0.2">
      <c r="A2" s="1502" t="s">
        <v>526</v>
      </c>
      <c r="B2" s="1502"/>
      <c r="C2" s="1502"/>
      <c r="D2" s="1502"/>
      <c r="E2" s="1502"/>
      <c r="F2" s="1502"/>
      <c r="G2" s="1502"/>
      <c r="H2" s="1502"/>
      <c r="J2" s="356"/>
      <c r="K2" s="356"/>
    </row>
    <row r="3" spans="1:14" s="301" customFormat="1" ht="20.100000000000001" customHeight="1" x14ac:dyDescent="0.2">
      <c r="A3" s="1503" t="s">
        <v>826</v>
      </c>
      <c r="B3" s="1437" t="s">
        <v>206</v>
      </c>
      <c r="C3" s="1438"/>
      <c r="D3" s="1438"/>
      <c r="E3" s="1438"/>
      <c r="F3" s="1438"/>
      <c r="G3" s="1439"/>
      <c r="H3" s="1505" t="s">
        <v>45</v>
      </c>
      <c r="I3" s="1506"/>
      <c r="J3" s="1506"/>
      <c r="K3" s="1506"/>
      <c r="L3" s="1506"/>
      <c r="M3" s="1507"/>
      <c r="N3" s="1498" t="s">
        <v>205</v>
      </c>
    </row>
    <row r="4" spans="1:14" s="301" customFormat="1" ht="20.100000000000001" customHeight="1" x14ac:dyDescent="0.2">
      <c r="A4" s="1504"/>
      <c r="B4" s="330">
        <v>2011</v>
      </c>
      <c r="C4" s="330">
        <v>2012</v>
      </c>
      <c r="D4" s="330">
        <v>2013</v>
      </c>
      <c r="E4" s="330">
        <v>2014</v>
      </c>
      <c r="F4" s="330">
        <v>2015</v>
      </c>
      <c r="G4" s="330">
        <v>2016</v>
      </c>
      <c r="H4" s="330">
        <v>2011</v>
      </c>
      <c r="I4" s="330">
        <v>2012</v>
      </c>
      <c r="J4" s="330">
        <v>2013</v>
      </c>
      <c r="K4" s="330">
        <v>2014</v>
      </c>
      <c r="L4" s="330">
        <v>2015</v>
      </c>
      <c r="M4" s="330">
        <v>2016</v>
      </c>
      <c r="N4" s="1499"/>
    </row>
    <row r="5" spans="1:14" s="255" customFormat="1" ht="20.100000000000001" customHeight="1" x14ac:dyDescent="0.2">
      <c r="A5" s="257" t="s">
        <v>825</v>
      </c>
      <c r="B5" s="342">
        <v>0</v>
      </c>
      <c r="C5" s="342">
        <v>210</v>
      </c>
      <c r="D5" s="342">
        <v>0</v>
      </c>
      <c r="E5" s="342">
        <v>0</v>
      </c>
      <c r="F5" s="342">
        <v>0</v>
      </c>
      <c r="G5" s="341">
        <v>0</v>
      </c>
      <c r="H5" s="340">
        <v>0</v>
      </c>
      <c r="I5" s="340">
        <v>21</v>
      </c>
      <c r="J5" s="340">
        <v>0</v>
      </c>
      <c r="K5" s="340">
        <v>0</v>
      </c>
      <c r="L5" s="340">
        <v>0</v>
      </c>
      <c r="M5" s="339">
        <v>0</v>
      </c>
      <c r="N5" s="257" t="s">
        <v>821</v>
      </c>
    </row>
    <row r="6" spans="1:14" s="255" customFormat="1" ht="20.100000000000001" customHeight="1" x14ac:dyDescent="0.2">
      <c r="A6" s="257" t="s">
        <v>824</v>
      </c>
      <c r="B6" s="342">
        <v>0</v>
      </c>
      <c r="C6" s="342">
        <v>124.3</v>
      </c>
      <c r="D6" s="342">
        <v>0</v>
      </c>
      <c r="E6" s="342">
        <v>0</v>
      </c>
      <c r="F6" s="342">
        <v>91.677000000000007</v>
      </c>
      <c r="G6" s="341">
        <v>85</v>
      </c>
      <c r="H6" s="340">
        <v>0</v>
      </c>
      <c r="I6" s="340">
        <v>20</v>
      </c>
      <c r="J6" s="340">
        <v>0</v>
      </c>
      <c r="K6" s="340">
        <v>0</v>
      </c>
      <c r="L6" s="340">
        <v>30</v>
      </c>
      <c r="M6" s="339">
        <v>27</v>
      </c>
      <c r="N6" s="257" t="s">
        <v>821</v>
      </c>
    </row>
    <row r="7" spans="1:14" s="255" customFormat="1" ht="20.100000000000001" customHeight="1" x14ac:dyDescent="0.2">
      <c r="A7" s="257" t="s">
        <v>823</v>
      </c>
      <c r="B7" s="342">
        <v>153.6</v>
      </c>
      <c r="C7" s="342">
        <v>151.80000000000001</v>
      </c>
      <c r="D7" s="342">
        <v>132.4</v>
      </c>
      <c r="E7" s="342">
        <v>116</v>
      </c>
      <c r="F7" s="342">
        <v>96</v>
      </c>
      <c r="G7" s="341">
        <v>106.3</v>
      </c>
      <c r="H7" s="340">
        <v>12</v>
      </c>
      <c r="I7" s="340">
        <v>9</v>
      </c>
      <c r="J7" s="340">
        <v>9</v>
      </c>
      <c r="K7" s="340">
        <v>15</v>
      </c>
      <c r="L7" s="340">
        <v>15</v>
      </c>
      <c r="M7" s="339">
        <v>13</v>
      </c>
      <c r="N7" s="257" t="s">
        <v>822</v>
      </c>
    </row>
    <row r="8" spans="1:14" s="255" customFormat="1" ht="20.100000000000001" hidden="1" customHeight="1" x14ac:dyDescent="0.2">
      <c r="A8" s="257"/>
      <c r="B8" s="342"/>
      <c r="C8" s="342"/>
      <c r="D8" s="342"/>
      <c r="E8" s="342"/>
      <c r="F8" s="342"/>
      <c r="G8" s="341"/>
      <c r="H8" s="340"/>
      <c r="I8" s="340"/>
      <c r="J8" s="340"/>
      <c r="K8" s="340"/>
      <c r="L8" s="340"/>
      <c r="M8" s="339"/>
      <c r="N8" s="257"/>
    </row>
    <row r="9" spans="1:14" s="255" customFormat="1" ht="20.100000000000001" customHeight="1" x14ac:dyDescent="0.2">
      <c r="A9" s="257" t="s">
        <v>820</v>
      </c>
      <c r="B9" s="342">
        <v>373</v>
      </c>
      <c r="C9" s="342">
        <v>0</v>
      </c>
      <c r="D9" s="342">
        <v>133.69999999999999</v>
      </c>
      <c r="E9" s="342">
        <v>0</v>
      </c>
      <c r="F9" s="342">
        <v>0</v>
      </c>
      <c r="G9" s="341">
        <v>0</v>
      </c>
      <c r="H9" s="340">
        <v>56</v>
      </c>
      <c r="I9" s="340">
        <v>0</v>
      </c>
      <c r="J9" s="340">
        <v>41</v>
      </c>
      <c r="K9" s="340">
        <v>27</v>
      </c>
      <c r="L9" s="340">
        <v>0</v>
      </c>
      <c r="M9" s="339">
        <v>0</v>
      </c>
      <c r="N9" s="257" t="s">
        <v>821</v>
      </c>
    </row>
    <row r="10" spans="1:14" s="255" customFormat="1" ht="20.100000000000001" customHeight="1" x14ac:dyDescent="0.2">
      <c r="A10" s="257" t="s">
        <v>820</v>
      </c>
      <c r="B10" s="342">
        <v>131.19999999999999</v>
      </c>
      <c r="C10" s="342">
        <v>0</v>
      </c>
      <c r="D10" s="342">
        <v>0</v>
      </c>
      <c r="E10" s="342">
        <v>0</v>
      </c>
      <c r="F10" s="342">
        <v>0</v>
      </c>
      <c r="G10" s="341">
        <v>0</v>
      </c>
      <c r="H10" s="340">
        <v>12</v>
      </c>
      <c r="I10" s="340">
        <v>6</v>
      </c>
      <c r="J10" s="340">
        <v>6</v>
      </c>
      <c r="K10" s="340">
        <v>0</v>
      </c>
      <c r="L10" s="340">
        <v>0</v>
      </c>
      <c r="M10" s="339">
        <v>0</v>
      </c>
      <c r="N10" s="257" t="s">
        <v>814</v>
      </c>
    </row>
    <row r="11" spans="1:14" s="255" customFormat="1" ht="20.100000000000001" customHeight="1" x14ac:dyDescent="0.2">
      <c r="A11" s="257" t="s">
        <v>819</v>
      </c>
      <c r="B11" s="342">
        <v>100</v>
      </c>
      <c r="C11" s="342">
        <v>0</v>
      </c>
      <c r="D11" s="342">
        <v>0</v>
      </c>
      <c r="E11" s="342">
        <v>0</v>
      </c>
      <c r="F11" s="342">
        <v>0</v>
      </c>
      <c r="G11" s="341">
        <v>0</v>
      </c>
      <c r="H11" s="340">
        <v>4</v>
      </c>
      <c r="I11" s="340">
        <v>0</v>
      </c>
      <c r="J11" s="340">
        <v>0</v>
      </c>
      <c r="K11" s="340">
        <v>0</v>
      </c>
      <c r="L11" s="340">
        <v>0</v>
      </c>
      <c r="M11" s="339">
        <v>0</v>
      </c>
      <c r="N11" s="257" t="s">
        <v>818</v>
      </c>
    </row>
    <row r="12" spans="1:14" s="255" customFormat="1" ht="20.100000000000001" customHeight="1" x14ac:dyDescent="0.2">
      <c r="A12" s="257" t="s">
        <v>817</v>
      </c>
      <c r="B12" s="342">
        <v>0.8</v>
      </c>
      <c r="C12" s="342">
        <v>0.7</v>
      </c>
      <c r="D12" s="342">
        <v>0</v>
      </c>
      <c r="E12" s="342">
        <v>0.5</v>
      </c>
      <c r="F12" s="342">
        <v>0.3</v>
      </c>
      <c r="G12" s="341">
        <v>0.3</v>
      </c>
      <c r="H12" s="340">
        <v>1</v>
      </c>
      <c r="I12" s="340">
        <v>1</v>
      </c>
      <c r="J12" s="340">
        <v>0</v>
      </c>
      <c r="K12" s="340">
        <v>1</v>
      </c>
      <c r="L12" s="340">
        <v>1</v>
      </c>
      <c r="M12" s="339">
        <v>1</v>
      </c>
      <c r="N12" s="257" t="s">
        <v>816</v>
      </c>
    </row>
    <row r="13" spans="1:14" s="255" customFormat="1" ht="20.100000000000001" customHeight="1" x14ac:dyDescent="0.2">
      <c r="A13" s="257" t="s">
        <v>815</v>
      </c>
      <c r="B13" s="342">
        <v>0</v>
      </c>
      <c r="C13" s="342">
        <v>0</v>
      </c>
      <c r="D13" s="342">
        <v>89</v>
      </c>
      <c r="E13" s="342">
        <v>96</v>
      </c>
      <c r="F13" s="342">
        <v>99</v>
      </c>
      <c r="G13" s="341">
        <v>60</v>
      </c>
      <c r="H13" s="340">
        <v>0</v>
      </c>
      <c r="I13" s="340">
        <v>0</v>
      </c>
      <c r="J13" s="340">
        <v>9</v>
      </c>
      <c r="K13" s="340">
        <v>15</v>
      </c>
      <c r="L13" s="340">
        <v>15</v>
      </c>
      <c r="M13" s="339">
        <v>15</v>
      </c>
      <c r="N13" s="257" t="s">
        <v>814</v>
      </c>
    </row>
    <row r="14" spans="1:14" s="255" customFormat="1" ht="20.100000000000001" customHeight="1" x14ac:dyDescent="0.2">
      <c r="A14" s="257" t="s">
        <v>813</v>
      </c>
      <c r="B14" s="342">
        <v>7.2</v>
      </c>
      <c r="C14" s="342">
        <v>2.7</v>
      </c>
      <c r="D14" s="342">
        <v>1.2</v>
      </c>
      <c r="E14" s="342">
        <v>0.1</v>
      </c>
      <c r="F14" s="342">
        <v>0.1</v>
      </c>
      <c r="G14" s="341">
        <v>2.7</v>
      </c>
      <c r="H14" s="340">
        <v>5</v>
      </c>
      <c r="I14" s="340">
        <v>4</v>
      </c>
      <c r="J14" s="340">
        <v>5</v>
      </c>
      <c r="K14" s="340">
        <v>1</v>
      </c>
      <c r="L14" s="340">
        <v>3</v>
      </c>
      <c r="M14" s="339">
        <v>4</v>
      </c>
      <c r="N14" s="257" t="s">
        <v>812</v>
      </c>
    </row>
    <row r="15" spans="1:14" s="255" customFormat="1" ht="20.100000000000001" customHeight="1" x14ac:dyDescent="0.2">
      <c r="A15" s="257" t="s">
        <v>811</v>
      </c>
      <c r="B15" s="342">
        <v>0</v>
      </c>
      <c r="C15" s="342">
        <v>0</v>
      </c>
      <c r="D15" s="342">
        <v>0</v>
      </c>
      <c r="E15" s="342">
        <v>0</v>
      </c>
      <c r="F15" s="342">
        <v>0</v>
      </c>
      <c r="G15" s="341">
        <v>2.1</v>
      </c>
      <c r="H15" s="340">
        <v>0</v>
      </c>
      <c r="I15" s="340">
        <v>0</v>
      </c>
      <c r="J15" s="340">
        <v>0</v>
      </c>
      <c r="K15" s="340">
        <v>0</v>
      </c>
      <c r="L15" s="340">
        <v>0</v>
      </c>
      <c r="M15" s="339">
        <v>2</v>
      </c>
      <c r="N15" s="257"/>
    </row>
    <row r="16" spans="1:14" s="255" customFormat="1" ht="20.100000000000001" customHeight="1" x14ac:dyDescent="0.2">
      <c r="A16" s="257" t="s">
        <v>810</v>
      </c>
      <c r="B16" s="342">
        <v>0</v>
      </c>
      <c r="C16" s="342">
        <v>0</v>
      </c>
      <c r="D16" s="342">
        <v>0</v>
      </c>
      <c r="E16" s="342">
        <v>0</v>
      </c>
      <c r="F16" s="342">
        <v>0</v>
      </c>
      <c r="G16" s="341">
        <v>0</v>
      </c>
      <c r="H16" s="340">
        <v>0</v>
      </c>
      <c r="I16" s="340">
        <v>0</v>
      </c>
      <c r="J16" s="340">
        <v>0</v>
      </c>
      <c r="K16" s="340">
        <v>0</v>
      </c>
      <c r="L16" s="340">
        <v>0</v>
      </c>
      <c r="M16" s="339">
        <v>0</v>
      </c>
      <c r="N16" s="257" t="s">
        <v>575</v>
      </c>
    </row>
    <row r="17" spans="1:14" s="255" customFormat="1" ht="20.100000000000001" customHeight="1" x14ac:dyDescent="0.2">
      <c r="A17" s="257" t="s">
        <v>809</v>
      </c>
      <c r="B17" s="342">
        <v>0</v>
      </c>
      <c r="C17" s="342">
        <v>0</v>
      </c>
      <c r="D17" s="342">
        <v>0</v>
      </c>
      <c r="E17" s="342">
        <v>0</v>
      </c>
      <c r="F17" s="342">
        <v>0</v>
      </c>
      <c r="G17" s="341">
        <v>0</v>
      </c>
      <c r="H17" s="340">
        <v>0</v>
      </c>
      <c r="I17" s="340">
        <v>0</v>
      </c>
      <c r="J17" s="340">
        <v>0</v>
      </c>
      <c r="K17" s="340">
        <v>0</v>
      </c>
      <c r="L17" s="340">
        <v>0</v>
      </c>
      <c r="M17" s="339">
        <v>0</v>
      </c>
      <c r="N17" s="257" t="s">
        <v>575</v>
      </c>
    </row>
    <row r="18" spans="1:14" s="255" customFormat="1" ht="20.100000000000001" customHeight="1" x14ac:dyDescent="0.2">
      <c r="A18" s="257" t="s">
        <v>808</v>
      </c>
      <c r="B18" s="342">
        <v>0</v>
      </c>
      <c r="C18" s="342">
        <v>0</v>
      </c>
      <c r="D18" s="342">
        <v>0</v>
      </c>
      <c r="E18" s="342">
        <v>0</v>
      </c>
      <c r="F18" s="342">
        <v>0</v>
      </c>
      <c r="G18" s="341">
        <v>0</v>
      </c>
      <c r="H18" s="340">
        <v>0</v>
      </c>
      <c r="I18" s="340">
        <v>0</v>
      </c>
      <c r="J18" s="340">
        <v>0</v>
      </c>
      <c r="K18" s="340">
        <v>0</v>
      </c>
      <c r="L18" s="340">
        <v>0</v>
      </c>
      <c r="M18" s="339">
        <v>0</v>
      </c>
      <c r="N18" s="257" t="s">
        <v>575</v>
      </c>
    </row>
    <row r="19" spans="1:14" s="255" customFormat="1" ht="20.100000000000001" customHeight="1" x14ac:dyDescent="0.2">
      <c r="A19" s="257" t="s">
        <v>807</v>
      </c>
      <c r="B19" s="342">
        <v>0</v>
      </c>
      <c r="C19" s="342">
        <v>0</v>
      </c>
      <c r="D19" s="342">
        <v>0</v>
      </c>
      <c r="E19" s="342">
        <v>0</v>
      </c>
      <c r="F19" s="342">
        <v>0</v>
      </c>
      <c r="G19" s="341">
        <v>0</v>
      </c>
      <c r="H19" s="340">
        <v>0</v>
      </c>
      <c r="I19" s="340">
        <v>0</v>
      </c>
      <c r="J19" s="340">
        <v>0</v>
      </c>
      <c r="K19" s="340">
        <v>0</v>
      </c>
      <c r="L19" s="340">
        <v>0</v>
      </c>
      <c r="M19" s="339">
        <v>0</v>
      </c>
      <c r="N19" s="257" t="s">
        <v>575</v>
      </c>
    </row>
    <row r="20" spans="1:14" s="255" customFormat="1" ht="20.100000000000001" customHeight="1" x14ac:dyDescent="0.2">
      <c r="A20" s="257" t="s">
        <v>806</v>
      </c>
      <c r="B20" s="342">
        <v>7.2</v>
      </c>
      <c r="C20" s="342">
        <v>0</v>
      </c>
      <c r="D20" s="342">
        <v>0</v>
      </c>
      <c r="E20" s="342">
        <v>0</v>
      </c>
      <c r="F20" s="342">
        <v>0</v>
      </c>
      <c r="G20" s="341">
        <v>0</v>
      </c>
      <c r="H20" s="340">
        <v>3</v>
      </c>
      <c r="I20" s="340">
        <v>1</v>
      </c>
      <c r="J20" s="340">
        <v>0</v>
      </c>
      <c r="K20" s="340">
        <v>0</v>
      </c>
      <c r="L20" s="340">
        <v>0</v>
      </c>
      <c r="M20" s="339">
        <v>0</v>
      </c>
      <c r="N20" s="257" t="s">
        <v>575</v>
      </c>
    </row>
    <row r="21" spans="1:14" s="255" customFormat="1" ht="20.100000000000001" hidden="1" customHeight="1" x14ac:dyDescent="0.2">
      <c r="A21" s="257"/>
      <c r="B21" s="342"/>
      <c r="C21" s="342"/>
      <c r="D21" s="342"/>
      <c r="E21" s="342"/>
      <c r="F21" s="342"/>
      <c r="G21" s="341"/>
      <c r="H21" s="340"/>
      <c r="I21" s="340"/>
      <c r="J21" s="340"/>
      <c r="K21" s="340"/>
      <c r="L21" s="340"/>
      <c r="M21" s="339"/>
      <c r="N21" s="257"/>
    </row>
    <row r="22" spans="1:14" s="255" customFormat="1" ht="20.100000000000001" hidden="1" customHeight="1" x14ac:dyDescent="0.2">
      <c r="A22" s="257"/>
      <c r="B22" s="342"/>
      <c r="C22" s="342"/>
      <c r="D22" s="342"/>
      <c r="E22" s="342"/>
      <c r="F22" s="342"/>
      <c r="G22" s="341"/>
      <c r="H22" s="340"/>
      <c r="I22" s="340"/>
      <c r="J22" s="340"/>
      <c r="K22" s="340"/>
      <c r="L22" s="340"/>
      <c r="M22" s="339"/>
      <c r="N22" s="257"/>
    </row>
    <row r="23" spans="1:14" s="255" customFormat="1" ht="20.100000000000001" customHeight="1" x14ac:dyDescent="0.2">
      <c r="A23" s="257" t="s">
        <v>805</v>
      </c>
      <c r="B23" s="342">
        <v>0.5</v>
      </c>
      <c r="C23" s="342">
        <v>0</v>
      </c>
      <c r="D23" s="342">
        <v>0</v>
      </c>
      <c r="E23" s="342">
        <v>0</v>
      </c>
      <c r="F23" s="342">
        <v>0</v>
      </c>
      <c r="G23" s="341">
        <v>0</v>
      </c>
      <c r="H23" s="340">
        <v>3</v>
      </c>
      <c r="I23" s="340">
        <v>0</v>
      </c>
      <c r="J23" s="340">
        <v>0</v>
      </c>
      <c r="K23" s="340">
        <v>0</v>
      </c>
      <c r="L23" s="340">
        <v>0</v>
      </c>
      <c r="M23" s="339">
        <v>0</v>
      </c>
      <c r="N23" s="257" t="s">
        <v>575</v>
      </c>
    </row>
    <row r="24" spans="1:14" s="255" customFormat="1" ht="20.100000000000001" customHeight="1" x14ac:dyDescent="0.2">
      <c r="A24" s="257" t="s">
        <v>804</v>
      </c>
      <c r="B24" s="342">
        <v>0</v>
      </c>
      <c r="C24" s="342">
        <v>0</v>
      </c>
      <c r="D24" s="342">
        <v>0</v>
      </c>
      <c r="E24" s="342">
        <v>0</v>
      </c>
      <c r="F24" s="342">
        <v>0</v>
      </c>
      <c r="G24" s="341">
        <v>0</v>
      </c>
      <c r="H24" s="340">
        <v>2</v>
      </c>
      <c r="I24" s="340">
        <v>0</v>
      </c>
      <c r="J24" s="340">
        <v>0</v>
      </c>
      <c r="K24" s="340">
        <v>0</v>
      </c>
      <c r="L24" s="340">
        <v>0</v>
      </c>
      <c r="M24" s="339">
        <v>0</v>
      </c>
      <c r="N24" s="257" t="s">
        <v>575</v>
      </c>
    </row>
    <row r="25" spans="1:14" s="255" customFormat="1" ht="20.100000000000001" customHeight="1" x14ac:dyDescent="0.2">
      <c r="A25" s="257" t="s">
        <v>803</v>
      </c>
      <c r="B25" s="342">
        <v>42</v>
      </c>
      <c r="C25" s="342">
        <v>49</v>
      </c>
      <c r="D25" s="342">
        <v>0</v>
      </c>
      <c r="E25" s="342">
        <v>70</v>
      </c>
      <c r="F25" s="342">
        <v>49</v>
      </c>
      <c r="G25" s="341">
        <v>49</v>
      </c>
      <c r="H25" s="340">
        <v>6</v>
      </c>
      <c r="I25" s="340">
        <v>6</v>
      </c>
      <c r="J25" s="340">
        <v>0</v>
      </c>
      <c r="K25" s="340">
        <v>9</v>
      </c>
      <c r="L25" s="340">
        <v>9</v>
      </c>
      <c r="M25" s="339">
        <v>8</v>
      </c>
      <c r="N25" s="257" t="s">
        <v>802</v>
      </c>
    </row>
    <row r="26" spans="1:14" s="255" customFormat="1" ht="20.100000000000001" customHeight="1" x14ac:dyDescent="0.2">
      <c r="A26" s="257" t="s">
        <v>801</v>
      </c>
      <c r="B26" s="342">
        <v>0.1</v>
      </c>
      <c r="C26" s="342">
        <v>0</v>
      </c>
      <c r="D26" s="342">
        <v>0</v>
      </c>
      <c r="E26" s="342">
        <v>0</v>
      </c>
      <c r="F26" s="342">
        <v>0</v>
      </c>
      <c r="G26" s="341">
        <v>0</v>
      </c>
      <c r="H26" s="340">
        <v>2</v>
      </c>
      <c r="I26" s="340">
        <v>0</v>
      </c>
      <c r="J26" s="340">
        <v>0</v>
      </c>
      <c r="K26" s="340">
        <v>0</v>
      </c>
      <c r="L26" s="340">
        <v>0</v>
      </c>
      <c r="M26" s="339">
        <v>0</v>
      </c>
      <c r="N26" s="257" t="s">
        <v>800</v>
      </c>
    </row>
    <row r="27" spans="1:14" s="255" customFormat="1" ht="20.100000000000001" customHeight="1" x14ac:dyDescent="0.2">
      <c r="A27" s="257" t="s">
        <v>799</v>
      </c>
      <c r="B27" s="342">
        <v>29.4</v>
      </c>
      <c r="C27" s="342">
        <v>80.400000000000006</v>
      </c>
      <c r="D27" s="342">
        <v>96.3</v>
      </c>
      <c r="E27" s="342">
        <v>52.1</v>
      </c>
      <c r="F27" s="342">
        <v>32.299999999999997</v>
      </c>
      <c r="G27" s="341">
        <v>31.6</v>
      </c>
      <c r="H27" s="340">
        <v>10</v>
      </c>
      <c r="I27" s="340">
        <v>17</v>
      </c>
      <c r="J27" s="340">
        <v>6</v>
      </c>
      <c r="K27" s="340">
        <v>5</v>
      </c>
      <c r="L27" s="340">
        <v>5</v>
      </c>
      <c r="M27" s="339">
        <v>5</v>
      </c>
      <c r="N27" s="257" t="s">
        <v>798</v>
      </c>
    </row>
    <row r="28" spans="1:14" s="255" customFormat="1" ht="20.100000000000001" customHeight="1" x14ac:dyDescent="0.2">
      <c r="A28" s="260" t="s">
        <v>165</v>
      </c>
      <c r="B28" s="338">
        <f t="shared" ref="B28:M28" si="0">SUM(B5:B27)</f>
        <v>845</v>
      </c>
      <c r="C28" s="338">
        <f t="shared" si="0"/>
        <v>618.9</v>
      </c>
      <c r="D28" s="338">
        <f t="shared" si="0"/>
        <v>452.6</v>
      </c>
      <c r="E28" s="338">
        <f t="shared" si="0"/>
        <v>334.70000000000005</v>
      </c>
      <c r="F28" s="338">
        <f t="shared" si="0"/>
        <v>368.37700000000007</v>
      </c>
      <c r="G28" s="338">
        <f t="shared" si="0"/>
        <v>337.00000000000006</v>
      </c>
      <c r="H28" s="337">
        <f t="shared" si="0"/>
        <v>116</v>
      </c>
      <c r="I28" s="337">
        <f t="shared" si="0"/>
        <v>85</v>
      </c>
      <c r="J28" s="337">
        <f t="shared" si="0"/>
        <v>76</v>
      </c>
      <c r="K28" s="337">
        <f t="shared" si="0"/>
        <v>73</v>
      </c>
      <c r="L28" s="337">
        <f t="shared" si="0"/>
        <v>78</v>
      </c>
      <c r="M28" s="337">
        <f t="shared" si="0"/>
        <v>75</v>
      </c>
      <c r="N28" s="257"/>
    </row>
    <row r="30" spans="1:14" ht="20.100000000000001" customHeight="1" x14ac:dyDescent="0.2">
      <c r="F30" s="355"/>
      <c r="G30" s="355"/>
    </row>
    <row r="31" spans="1:14" ht="20.100000000000001" customHeight="1" x14ac:dyDescent="0.2">
      <c r="B31" s="1500"/>
      <c r="C31" s="1500"/>
      <c r="D31" s="1500"/>
      <c r="E31" s="1500"/>
      <c r="F31" s="1500"/>
      <c r="G31" s="1500"/>
      <c r="H31" s="1500"/>
      <c r="I31" s="1500"/>
    </row>
    <row r="32" spans="1:14" ht="20.100000000000001" customHeight="1" x14ac:dyDescent="0.2">
      <c r="B32" s="1500"/>
      <c r="C32" s="1500"/>
      <c r="D32" s="1500"/>
      <c r="E32" s="1500"/>
      <c r="F32" s="1500"/>
      <c r="G32" s="1500"/>
      <c r="H32" s="1500"/>
      <c r="I32" s="1500"/>
    </row>
  </sheetData>
  <sheetProtection selectLockedCells="1"/>
  <mergeCells count="7">
    <mergeCell ref="N3:N4"/>
    <mergeCell ref="B31:I32"/>
    <mergeCell ref="A1:I1"/>
    <mergeCell ref="A2:H2"/>
    <mergeCell ref="A3:A4"/>
    <mergeCell ref="B3:G3"/>
    <mergeCell ref="H3:M3"/>
  </mergeCells>
  <printOptions horizontalCentered="1" verticalCentered="1"/>
  <pageMargins left="0.39370078740157483" right="0.39370078740157483" top="0.98425196850393704" bottom="0.6" header="0.51181102362204722" footer="0.51181102362204722"/>
  <pageSetup paperSize="9" scale="99" orientation="landscape" horizontalDpi="300" verticalDpi="300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9"/>
  <sheetViews>
    <sheetView showGridLines="0" zoomScaleNormal="100" zoomScaleSheetLayoutView="100" workbookViewId="0">
      <pane ySplit="4" topLeftCell="A14" activePane="bottomLeft" state="frozen"/>
      <selection activeCell="A39" sqref="A39"/>
      <selection pane="bottomLeft" activeCell="M54" sqref="M54"/>
    </sheetView>
  </sheetViews>
  <sheetFormatPr defaultRowHeight="15.95" customHeight="1" x14ac:dyDescent="0.2"/>
  <cols>
    <col min="1" max="1" width="32.85546875" style="346" customWidth="1"/>
    <col min="2" max="5" width="7.28515625" style="346" customWidth="1"/>
    <col min="6" max="7" width="7.28515625" style="347" customWidth="1"/>
    <col min="8" max="11" width="7.28515625" style="346" customWidth="1"/>
    <col min="12" max="13" width="7.28515625" style="347" customWidth="1"/>
    <col min="14" max="14" width="30.140625" style="346" customWidth="1"/>
    <col min="15" max="15" width="6.42578125" style="346" customWidth="1"/>
    <col min="16" max="16384" width="9.140625" style="346"/>
  </cols>
  <sheetData>
    <row r="1" spans="1:22" ht="15.95" customHeight="1" x14ac:dyDescent="0.3">
      <c r="A1" s="1501" t="s">
        <v>556</v>
      </c>
      <c r="B1" s="1508"/>
      <c r="C1" s="1508"/>
      <c r="D1" s="1508"/>
      <c r="E1" s="1508"/>
      <c r="F1" s="1508"/>
      <c r="G1" s="1508"/>
      <c r="H1" s="1508"/>
      <c r="I1" s="1508"/>
      <c r="J1" s="354"/>
      <c r="K1" s="354"/>
      <c r="N1" s="353" t="s">
        <v>797</v>
      </c>
      <c r="P1" s="352"/>
      <c r="Q1" s="352"/>
      <c r="R1" s="352"/>
      <c r="S1" s="352"/>
      <c r="T1" s="352"/>
      <c r="U1" s="352"/>
      <c r="V1" s="352"/>
    </row>
    <row r="2" spans="1:22" ht="15.95" customHeight="1" x14ac:dyDescent="0.2">
      <c r="A2" s="22" t="s">
        <v>796</v>
      </c>
      <c r="B2" s="39"/>
      <c r="C2" s="39"/>
      <c r="D2" s="39"/>
      <c r="E2" s="39"/>
      <c r="F2" s="39"/>
      <c r="G2" s="39"/>
      <c r="H2" s="39"/>
      <c r="I2" s="39"/>
      <c r="J2" s="39"/>
      <c r="K2" s="39"/>
      <c r="P2" s="352"/>
      <c r="Q2" s="352"/>
      <c r="R2" s="352"/>
      <c r="S2" s="352"/>
      <c r="T2" s="352"/>
      <c r="U2" s="352"/>
      <c r="V2" s="352"/>
    </row>
    <row r="3" spans="1:22" s="301" customFormat="1" ht="15.95" customHeight="1" x14ac:dyDescent="0.2">
      <c r="A3" s="1509" t="s">
        <v>795</v>
      </c>
      <c r="B3" s="1437" t="s">
        <v>206</v>
      </c>
      <c r="C3" s="1438"/>
      <c r="D3" s="1438"/>
      <c r="E3" s="1438"/>
      <c r="F3" s="1438"/>
      <c r="G3" s="1439"/>
      <c r="H3" s="1492" t="s">
        <v>45</v>
      </c>
      <c r="I3" s="1493"/>
      <c r="J3" s="1493"/>
      <c r="K3" s="1493"/>
      <c r="L3" s="1493"/>
      <c r="M3" s="1494"/>
      <c r="N3" s="1511" t="s">
        <v>205</v>
      </c>
    </row>
    <row r="4" spans="1:22" s="301" customFormat="1" ht="15.95" customHeight="1" x14ac:dyDescent="0.2">
      <c r="A4" s="1510"/>
      <c r="B4" s="330">
        <v>2011</v>
      </c>
      <c r="C4" s="330">
        <v>2012</v>
      </c>
      <c r="D4" s="330">
        <v>2013</v>
      </c>
      <c r="E4" s="330">
        <v>2014</v>
      </c>
      <c r="F4" s="330">
        <v>2015</v>
      </c>
      <c r="G4" s="330">
        <v>2016</v>
      </c>
      <c r="H4" s="330">
        <v>2011</v>
      </c>
      <c r="I4" s="330">
        <v>2012</v>
      </c>
      <c r="J4" s="330">
        <v>2013</v>
      </c>
      <c r="K4" s="330">
        <v>2014</v>
      </c>
      <c r="L4" s="330">
        <v>2015</v>
      </c>
      <c r="M4" s="330">
        <v>2016</v>
      </c>
      <c r="N4" s="1472"/>
    </row>
    <row r="5" spans="1:22" s="255" customFormat="1" ht="15.95" customHeight="1" x14ac:dyDescent="0.2">
      <c r="A5" s="257" t="s">
        <v>794</v>
      </c>
      <c r="B5" s="342">
        <v>0.5</v>
      </c>
      <c r="C5" s="342">
        <v>0</v>
      </c>
      <c r="D5" s="342">
        <v>0</v>
      </c>
      <c r="E5" s="342">
        <v>0</v>
      </c>
      <c r="F5" s="342">
        <v>0</v>
      </c>
      <c r="G5" s="342">
        <v>0</v>
      </c>
      <c r="H5" s="340">
        <v>5</v>
      </c>
      <c r="I5" s="340">
        <v>0</v>
      </c>
      <c r="J5" s="340">
        <v>0</v>
      </c>
      <c r="K5" s="340">
        <v>0</v>
      </c>
      <c r="L5" s="340">
        <v>0</v>
      </c>
      <c r="M5" s="340">
        <v>0</v>
      </c>
      <c r="N5" s="257" t="s">
        <v>793</v>
      </c>
    </row>
    <row r="6" spans="1:22" s="255" customFormat="1" ht="15.95" customHeight="1" x14ac:dyDescent="0.2">
      <c r="A6" s="257" t="s">
        <v>792</v>
      </c>
      <c r="B6" s="342">
        <v>0.1</v>
      </c>
      <c r="C6" s="342">
        <v>0.12</v>
      </c>
      <c r="D6" s="342">
        <v>0.1</v>
      </c>
      <c r="E6" s="342">
        <v>0.35</v>
      </c>
      <c r="F6" s="342">
        <v>1.2</v>
      </c>
      <c r="G6" s="342">
        <v>8</v>
      </c>
      <c r="H6" s="340">
        <v>3</v>
      </c>
      <c r="I6" s="340">
        <v>3</v>
      </c>
      <c r="J6" s="340">
        <v>5</v>
      </c>
      <c r="K6" s="340">
        <v>4</v>
      </c>
      <c r="L6" s="340">
        <v>7</v>
      </c>
      <c r="M6" s="340">
        <v>6</v>
      </c>
      <c r="N6" s="257" t="s">
        <v>791</v>
      </c>
    </row>
    <row r="7" spans="1:22" s="255" customFormat="1" ht="15.95" customHeight="1" x14ac:dyDescent="0.2">
      <c r="A7" s="257" t="s">
        <v>790</v>
      </c>
      <c r="B7" s="342">
        <v>0</v>
      </c>
      <c r="C7" s="342">
        <v>0</v>
      </c>
      <c r="D7" s="342">
        <v>0</v>
      </c>
      <c r="E7" s="342">
        <v>0</v>
      </c>
      <c r="F7" s="342">
        <v>0</v>
      </c>
      <c r="G7" s="342">
        <v>0</v>
      </c>
      <c r="H7" s="340">
        <v>0</v>
      </c>
      <c r="I7" s="340">
        <v>0</v>
      </c>
      <c r="J7" s="340">
        <v>0</v>
      </c>
      <c r="K7" s="340">
        <v>0</v>
      </c>
      <c r="L7" s="340">
        <v>0</v>
      </c>
      <c r="M7" s="340">
        <v>0</v>
      </c>
      <c r="N7" s="257" t="s">
        <v>789</v>
      </c>
    </row>
    <row r="8" spans="1:22" s="255" customFormat="1" ht="15.95" customHeight="1" x14ac:dyDescent="0.2">
      <c r="A8" s="257" t="s">
        <v>788</v>
      </c>
      <c r="B8" s="342">
        <v>113.3</v>
      </c>
      <c r="C8" s="342">
        <v>0</v>
      </c>
      <c r="D8" s="342">
        <v>0</v>
      </c>
      <c r="E8" s="342">
        <v>0</v>
      </c>
      <c r="F8" s="342">
        <v>0</v>
      </c>
      <c r="G8" s="342">
        <v>0</v>
      </c>
      <c r="H8" s="340">
        <v>5</v>
      </c>
      <c r="I8" s="340">
        <v>0</v>
      </c>
      <c r="J8" s="340">
        <v>0</v>
      </c>
      <c r="K8" s="340">
        <v>0</v>
      </c>
      <c r="L8" s="340">
        <v>0</v>
      </c>
      <c r="M8" s="340">
        <v>0</v>
      </c>
      <c r="N8" s="257" t="s">
        <v>787</v>
      </c>
    </row>
    <row r="9" spans="1:22" s="255" customFormat="1" ht="15.95" customHeight="1" x14ac:dyDescent="0.2">
      <c r="A9" s="257" t="s">
        <v>786</v>
      </c>
      <c r="B9" s="342">
        <v>0</v>
      </c>
      <c r="C9" s="342">
        <v>0</v>
      </c>
      <c r="D9" s="342">
        <v>0</v>
      </c>
      <c r="E9" s="342">
        <v>0</v>
      </c>
      <c r="F9" s="342">
        <v>0</v>
      </c>
      <c r="G9" s="342">
        <v>0</v>
      </c>
      <c r="H9" s="340">
        <v>0</v>
      </c>
      <c r="I9" s="340">
        <v>0</v>
      </c>
      <c r="J9" s="340">
        <v>0</v>
      </c>
      <c r="K9" s="340">
        <v>0</v>
      </c>
      <c r="L9" s="340">
        <v>0</v>
      </c>
      <c r="M9" s="340">
        <v>0</v>
      </c>
      <c r="N9" s="257" t="s">
        <v>785</v>
      </c>
    </row>
    <row r="10" spans="1:22" s="255" customFormat="1" ht="15.95" customHeight="1" x14ac:dyDescent="0.2">
      <c r="A10" s="257" t="s">
        <v>784</v>
      </c>
      <c r="B10" s="342">
        <v>40.700000000000003</v>
      </c>
      <c r="C10" s="342">
        <v>54.01</v>
      </c>
      <c r="D10" s="342">
        <v>0</v>
      </c>
      <c r="E10" s="342">
        <v>0</v>
      </c>
      <c r="F10" s="342">
        <v>0</v>
      </c>
      <c r="G10" s="342">
        <v>0</v>
      </c>
      <c r="H10" s="340">
        <v>8</v>
      </c>
      <c r="I10" s="340">
        <v>8</v>
      </c>
      <c r="J10" s="340">
        <v>8</v>
      </c>
      <c r="K10" s="340">
        <v>0</v>
      </c>
      <c r="L10" s="340">
        <v>0</v>
      </c>
      <c r="M10" s="340">
        <v>0</v>
      </c>
      <c r="N10" s="257" t="s">
        <v>692</v>
      </c>
    </row>
    <row r="11" spans="1:22" s="255" customFormat="1" ht="15.95" customHeight="1" x14ac:dyDescent="0.2">
      <c r="A11" s="257" t="s">
        <v>783</v>
      </c>
      <c r="B11" s="342">
        <v>0</v>
      </c>
      <c r="C11" s="342">
        <v>0</v>
      </c>
      <c r="D11" s="342">
        <v>0</v>
      </c>
      <c r="E11" s="342">
        <v>0</v>
      </c>
      <c r="F11" s="342">
        <v>0</v>
      </c>
      <c r="G11" s="342">
        <v>0</v>
      </c>
      <c r="H11" s="340">
        <v>0</v>
      </c>
      <c r="I11" s="340">
        <v>0</v>
      </c>
      <c r="J11" s="340">
        <v>0</v>
      </c>
      <c r="K11" s="340">
        <v>0</v>
      </c>
      <c r="L11" s="340">
        <v>0</v>
      </c>
      <c r="M11" s="340">
        <v>0</v>
      </c>
      <c r="N11" s="257" t="s">
        <v>782</v>
      </c>
    </row>
    <row r="12" spans="1:22" s="255" customFormat="1" ht="15.95" customHeight="1" x14ac:dyDescent="0.2">
      <c r="A12" s="257" t="s">
        <v>781</v>
      </c>
      <c r="B12" s="342">
        <v>1.1000000000000001</v>
      </c>
      <c r="C12" s="342">
        <v>8.9</v>
      </c>
      <c r="D12" s="342">
        <v>14.4</v>
      </c>
      <c r="E12" s="342">
        <v>7.94</v>
      </c>
      <c r="F12" s="342">
        <v>15.5</v>
      </c>
      <c r="G12" s="342">
        <v>4.8</v>
      </c>
      <c r="H12" s="340">
        <v>2</v>
      </c>
      <c r="I12" s="340">
        <v>2</v>
      </c>
      <c r="J12" s="340">
        <v>2</v>
      </c>
      <c r="K12" s="340">
        <v>2</v>
      </c>
      <c r="L12" s="340">
        <v>2</v>
      </c>
      <c r="M12" s="340">
        <v>2</v>
      </c>
      <c r="N12" s="257" t="s">
        <v>780</v>
      </c>
    </row>
    <row r="13" spans="1:22" s="255" customFormat="1" ht="15.95" customHeight="1" x14ac:dyDescent="0.2">
      <c r="A13" s="257" t="s">
        <v>779</v>
      </c>
      <c r="B13" s="342">
        <v>58.2</v>
      </c>
      <c r="C13" s="342">
        <v>94</v>
      </c>
      <c r="D13" s="342">
        <v>14</v>
      </c>
      <c r="E13" s="342">
        <v>0</v>
      </c>
      <c r="F13" s="342">
        <v>0</v>
      </c>
      <c r="G13" s="342">
        <v>0</v>
      </c>
      <c r="H13" s="340">
        <v>9</v>
      </c>
      <c r="I13" s="340">
        <v>7</v>
      </c>
      <c r="J13" s="340">
        <v>5</v>
      </c>
      <c r="K13" s="340">
        <v>3</v>
      </c>
      <c r="L13" s="340">
        <v>3</v>
      </c>
      <c r="M13" s="340">
        <v>3</v>
      </c>
      <c r="N13" s="257" t="s">
        <v>778</v>
      </c>
    </row>
    <row r="14" spans="1:22" s="255" customFormat="1" ht="15.95" customHeight="1" x14ac:dyDescent="0.2">
      <c r="A14" s="257" t="s">
        <v>777</v>
      </c>
      <c r="B14" s="349">
        <v>0</v>
      </c>
      <c r="C14" s="349">
        <v>0</v>
      </c>
      <c r="D14" s="349">
        <v>0</v>
      </c>
      <c r="E14" s="349">
        <v>0.06</v>
      </c>
      <c r="F14" s="349">
        <v>0.5</v>
      </c>
      <c r="G14" s="349">
        <v>7.9</v>
      </c>
      <c r="H14" s="348">
        <v>0</v>
      </c>
      <c r="I14" s="348">
        <v>0</v>
      </c>
      <c r="J14" s="348">
        <v>0</v>
      </c>
      <c r="K14" s="348">
        <v>2</v>
      </c>
      <c r="L14" s="348">
        <v>3</v>
      </c>
      <c r="M14" s="348">
        <v>3</v>
      </c>
      <c r="N14" s="257" t="s">
        <v>776</v>
      </c>
    </row>
    <row r="15" spans="1:22" s="255" customFormat="1" ht="15.95" customHeight="1" x14ac:dyDescent="0.2">
      <c r="A15" s="257" t="s">
        <v>775</v>
      </c>
      <c r="B15" s="342">
        <v>0</v>
      </c>
      <c r="C15" s="342">
        <v>0</v>
      </c>
      <c r="D15" s="342">
        <v>0</v>
      </c>
      <c r="E15" s="342">
        <v>0</v>
      </c>
      <c r="F15" s="342">
        <v>0</v>
      </c>
      <c r="G15" s="342">
        <v>0</v>
      </c>
      <c r="H15" s="340">
        <v>0</v>
      </c>
      <c r="I15" s="340">
        <v>0</v>
      </c>
      <c r="J15" s="340">
        <v>0</v>
      </c>
      <c r="K15" s="340">
        <v>0</v>
      </c>
      <c r="L15" s="340">
        <v>0</v>
      </c>
      <c r="M15" s="340">
        <v>0</v>
      </c>
      <c r="N15" s="257" t="s">
        <v>773</v>
      </c>
    </row>
    <row r="16" spans="1:22" s="255" customFormat="1" ht="15.95" customHeight="1" x14ac:dyDescent="0.2">
      <c r="A16" s="257" t="s">
        <v>774</v>
      </c>
      <c r="B16" s="342">
        <v>0</v>
      </c>
      <c r="C16" s="342">
        <v>0</v>
      </c>
      <c r="D16" s="342">
        <v>0</v>
      </c>
      <c r="E16" s="342">
        <v>0</v>
      </c>
      <c r="F16" s="342">
        <v>0</v>
      </c>
      <c r="G16" s="342">
        <v>0</v>
      </c>
      <c r="H16" s="340">
        <v>0</v>
      </c>
      <c r="I16" s="340">
        <v>0</v>
      </c>
      <c r="J16" s="340">
        <v>0</v>
      </c>
      <c r="K16" s="340">
        <v>0</v>
      </c>
      <c r="L16" s="340">
        <v>0</v>
      </c>
      <c r="M16" s="340">
        <v>0</v>
      </c>
      <c r="N16" s="257" t="s">
        <v>773</v>
      </c>
    </row>
    <row r="17" spans="1:14" s="255" customFormat="1" ht="15.95" customHeight="1" x14ac:dyDescent="0.2">
      <c r="A17" s="257" t="s">
        <v>772</v>
      </c>
      <c r="B17" s="342">
        <v>10</v>
      </c>
      <c r="C17" s="342">
        <v>61</v>
      </c>
      <c r="D17" s="342">
        <v>0</v>
      </c>
      <c r="E17" s="342">
        <v>0</v>
      </c>
      <c r="F17" s="342">
        <v>0</v>
      </c>
      <c r="G17" s="342">
        <v>0</v>
      </c>
      <c r="H17" s="340">
        <v>3</v>
      </c>
      <c r="I17" s="340">
        <v>3</v>
      </c>
      <c r="J17" s="340">
        <v>0</v>
      </c>
      <c r="K17" s="340">
        <v>0</v>
      </c>
      <c r="L17" s="340">
        <v>0</v>
      </c>
      <c r="M17" s="339">
        <v>0</v>
      </c>
      <c r="N17" s="257" t="s">
        <v>771</v>
      </c>
    </row>
    <row r="18" spans="1:14" s="255" customFormat="1" ht="15.95" customHeight="1" x14ac:dyDescent="0.2">
      <c r="A18" s="257" t="s">
        <v>770</v>
      </c>
      <c r="B18" s="342">
        <v>22.8</v>
      </c>
      <c r="C18" s="342">
        <v>32</v>
      </c>
      <c r="D18" s="342">
        <v>2.4</v>
      </c>
      <c r="E18" s="342">
        <v>0</v>
      </c>
      <c r="F18" s="342">
        <v>0</v>
      </c>
      <c r="G18" s="342">
        <v>0</v>
      </c>
      <c r="H18" s="340">
        <v>8</v>
      </c>
      <c r="I18" s="340">
        <v>7</v>
      </c>
      <c r="J18" s="340">
        <v>4</v>
      </c>
      <c r="K18" s="340">
        <v>0</v>
      </c>
      <c r="L18" s="340">
        <v>0</v>
      </c>
      <c r="M18" s="340">
        <v>0</v>
      </c>
      <c r="N18" s="257" t="s">
        <v>769</v>
      </c>
    </row>
    <row r="19" spans="1:14" s="255" customFormat="1" ht="15.95" customHeight="1" x14ac:dyDescent="0.2">
      <c r="A19" s="257" t="s">
        <v>768</v>
      </c>
      <c r="B19" s="351">
        <v>0.01</v>
      </c>
      <c r="C19" s="351">
        <v>0</v>
      </c>
      <c r="D19" s="351">
        <v>1.4999999999999999E-2</v>
      </c>
      <c r="E19" s="351">
        <v>0.01</v>
      </c>
      <c r="F19" s="351">
        <v>5.0000000000000001E-3</v>
      </c>
      <c r="G19" s="342">
        <v>0</v>
      </c>
      <c r="H19" s="340">
        <v>2</v>
      </c>
      <c r="I19" s="340">
        <v>2</v>
      </c>
      <c r="J19" s="340">
        <v>2</v>
      </c>
      <c r="K19" s="340">
        <v>0</v>
      </c>
      <c r="L19" s="340">
        <v>0</v>
      </c>
      <c r="M19" s="340">
        <v>0</v>
      </c>
      <c r="N19" s="257" t="s">
        <v>767</v>
      </c>
    </row>
    <row r="20" spans="1:14" s="255" customFormat="1" ht="15.95" customHeight="1" x14ac:dyDescent="0.2">
      <c r="A20" s="257" t="s">
        <v>766</v>
      </c>
      <c r="B20" s="351"/>
      <c r="C20" s="351"/>
      <c r="D20" s="351"/>
      <c r="E20" s="351"/>
      <c r="F20" s="351">
        <v>33.6</v>
      </c>
      <c r="G20" s="351">
        <v>62</v>
      </c>
      <c r="H20" s="340"/>
      <c r="I20" s="340"/>
      <c r="J20" s="340"/>
      <c r="K20" s="340"/>
      <c r="L20" s="340">
        <v>2</v>
      </c>
      <c r="M20" s="340">
        <v>2</v>
      </c>
      <c r="N20" s="257" t="s">
        <v>765</v>
      </c>
    </row>
    <row r="21" spans="1:14" s="255" customFormat="1" ht="15.95" customHeight="1" x14ac:dyDescent="0.2">
      <c r="A21" s="257" t="s">
        <v>764</v>
      </c>
      <c r="B21" s="342">
        <v>0</v>
      </c>
      <c r="C21" s="342">
        <v>0</v>
      </c>
      <c r="D21" s="342">
        <v>0</v>
      </c>
      <c r="E21" s="342">
        <v>0</v>
      </c>
      <c r="F21" s="342">
        <v>0</v>
      </c>
      <c r="G21" s="342">
        <v>0</v>
      </c>
      <c r="H21" s="340">
        <v>0</v>
      </c>
      <c r="I21" s="340">
        <v>0</v>
      </c>
      <c r="J21" s="340">
        <v>0</v>
      </c>
      <c r="K21" s="340">
        <v>0</v>
      </c>
      <c r="L21" s="340">
        <v>0</v>
      </c>
      <c r="M21" s="340">
        <v>0</v>
      </c>
      <c r="N21" s="257" t="s">
        <v>763</v>
      </c>
    </row>
    <row r="22" spans="1:14" s="255" customFormat="1" ht="15.95" customHeight="1" x14ac:dyDescent="0.2">
      <c r="A22" s="257" t="s">
        <v>762</v>
      </c>
      <c r="B22" s="342">
        <v>243</v>
      </c>
      <c r="C22" s="349">
        <v>270</v>
      </c>
      <c r="D22" s="349">
        <v>324</v>
      </c>
      <c r="E22" s="349">
        <v>440</v>
      </c>
      <c r="F22" s="349">
        <v>498</v>
      </c>
      <c r="G22" s="349">
        <v>495</v>
      </c>
      <c r="H22" s="340">
        <v>5</v>
      </c>
      <c r="I22" s="348">
        <v>6</v>
      </c>
      <c r="J22" s="348">
        <v>6</v>
      </c>
      <c r="K22" s="348">
        <v>6</v>
      </c>
      <c r="L22" s="348">
        <v>4</v>
      </c>
      <c r="M22" s="348">
        <v>6</v>
      </c>
      <c r="N22" s="257" t="s">
        <v>761</v>
      </c>
    </row>
    <row r="23" spans="1:14" s="255" customFormat="1" ht="15.95" customHeight="1" x14ac:dyDescent="0.2">
      <c r="A23" s="257" t="s">
        <v>760</v>
      </c>
      <c r="B23" s="342">
        <v>14.4</v>
      </c>
      <c r="C23" s="342">
        <v>58</v>
      </c>
      <c r="D23" s="342">
        <v>27.2</v>
      </c>
      <c r="E23" s="342">
        <v>78.8</v>
      </c>
      <c r="F23" s="342">
        <v>84.4</v>
      </c>
      <c r="G23" s="342">
        <v>70</v>
      </c>
      <c r="H23" s="340">
        <v>5</v>
      </c>
      <c r="I23" s="340">
        <v>0</v>
      </c>
      <c r="J23" s="340">
        <v>5</v>
      </c>
      <c r="K23" s="340">
        <v>6</v>
      </c>
      <c r="L23" s="340">
        <v>7</v>
      </c>
      <c r="M23" s="340">
        <v>7</v>
      </c>
      <c r="N23" s="257" t="s">
        <v>759</v>
      </c>
    </row>
    <row r="24" spans="1:14" s="255" customFormat="1" ht="15.95" customHeight="1" x14ac:dyDescent="0.2">
      <c r="A24" s="257" t="s">
        <v>758</v>
      </c>
      <c r="B24" s="342">
        <v>58</v>
      </c>
      <c r="C24" s="342">
        <v>113.3</v>
      </c>
      <c r="D24" s="342">
        <v>0</v>
      </c>
      <c r="E24" s="342">
        <v>0</v>
      </c>
      <c r="F24" s="342">
        <v>217.2</v>
      </c>
      <c r="G24" s="342">
        <v>0</v>
      </c>
      <c r="H24" s="340">
        <v>5</v>
      </c>
      <c r="I24" s="340">
        <v>9</v>
      </c>
      <c r="J24" s="340">
        <v>0</v>
      </c>
      <c r="K24" s="348">
        <v>0</v>
      </c>
      <c r="L24" s="348">
        <v>6</v>
      </c>
      <c r="M24" s="348">
        <v>0</v>
      </c>
      <c r="N24" s="257" t="s">
        <v>757</v>
      </c>
    </row>
    <row r="25" spans="1:14" s="255" customFormat="1" ht="15.95" customHeight="1" x14ac:dyDescent="0.2">
      <c r="A25" s="257" t="s">
        <v>756</v>
      </c>
      <c r="B25" s="349">
        <v>0</v>
      </c>
      <c r="C25" s="349">
        <v>0</v>
      </c>
      <c r="D25" s="349">
        <v>0</v>
      </c>
      <c r="E25" s="342">
        <v>0</v>
      </c>
      <c r="F25" s="342">
        <v>0</v>
      </c>
      <c r="G25" s="342">
        <v>0</v>
      </c>
      <c r="H25" s="348">
        <v>0</v>
      </c>
      <c r="I25" s="348">
        <v>0</v>
      </c>
      <c r="J25" s="348">
        <v>0</v>
      </c>
      <c r="K25" s="348">
        <v>0</v>
      </c>
      <c r="L25" s="348">
        <v>0</v>
      </c>
      <c r="M25" s="348">
        <v>0</v>
      </c>
      <c r="N25" s="257" t="s">
        <v>755</v>
      </c>
    </row>
    <row r="26" spans="1:14" s="255" customFormat="1" ht="15.95" customHeight="1" x14ac:dyDescent="0.2">
      <c r="A26" s="257" t="s">
        <v>754</v>
      </c>
      <c r="B26" s="349">
        <v>0</v>
      </c>
      <c r="C26" s="349">
        <v>0</v>
      </c>
      <c r="D26" s="349">
        <v>0</v>
      </c>
      <c r="E26" s="342">
        <v>0</v>
      </c>
      <c r="F26" s="342">
        <v>0</v>
      </c>
      <c r="G26" s="342">
        <v>0</v>
      </c>
      <c r="H26" s="348">
        <v>0</v>
      </c>
      <c r="I26" s="348">
        <v>0</v>
      </c>
      <c r="J26" s="348">
        <v>0</v>
      </c>
      <c r="K26" s="348">
        <v>0</v>
      </c>
      <c r="L26" s="348">
        <v>0</v>
      </c>
      <c r="M26" s="348">
        <v>0</v>
      </c>
      <c r="N26" s="257" t="s">
        <v>753</v>
      </c>
    </row>
    <row r="27" spans="1:14" s="255" customFormat="1" ht="15.95" customHeight="1" x14ac:dyDescent="0.2">
      <c r="A27" s="257" t="s">
        <v>752</v>
      </c>
      <c r="B27" s="349">
        <v>0</v>
      </c>
      <c r="C27" s="349">
        <v>0</v>
      </c>
      <c r="D27" s="349">
        <v>0</v>
      </c>
      <c r="E27" s="342">
        <v>0</v>
      </c>
      <c r="F27" s="342">
        <v>0</v>
      </c>
      <c r="G27" s="342">
        <v>0</v>
      </c>
      <c r="H27" s="348">
        <v>0</v>
      </c>
      <c r="I27" s="348">
        <v>0</v>
      </c>
      <c r="J27" s="348">
        <v>0</v>
      </c>
      <c r="K27" s="348">
        <v>0</v>
      </c>
      <c r="L27" s="348">
        <v>0</v>
      </c>
      <c r="M27" s="348">
        <v>0</v>
      </c>
      <c r="N27" s="257" t="s">
        <v>751</v>
      </c>
    </row>
    <row r="28" spans="1:14" s="255" customFormat="1" ht="15.95" customHeight="1" x14ac:dyDescent="0.2">
      <c r="A28" s="257" t="s">
        <v>750</v>
      </c>
      <c r="B28" s="349">
        <v>0</v>
      </c>
      <c r="C28" s="349">
        <v>0</v>
      </c>
      <c r="D28" s="349">
        <v>0</v>
      </c>
      <c r="E28" s="342">
        <v>0</v>
      </c>
      <c r="F28" s="342">
        <v>0</v>
      </c>
      <c r="G28" s="342">
        <v>0</v>
      </c>
      <c r="H28" s="348">
        <v>0</v>
      </c>
      <c r="I28" s="348">
        <v>0</v>
      </c>
      <c r="J28" s="348">
        <v>0</v>
      </c>
      <c r="K28" s="348">
        <v>0</v>
      </c>
      <c r="L28" s="348">
        <v>0</v>
      </c>
      <c r="M28" s="348">
        <v>0</v>
      </c>
      <c r="N28" s="257" t="s">
        <v>749</v>
      </c>
    </row>
    <row r="29" spans="1:14" s="255" customFormat="1" ht="15.95" customHeight="1" x14ac:dyDescent="0.2">
      <c r="A29" s="257" t="s">
        <v>748</v>
      </c>
      <c r="B29" s="342">
        <v>108</v>
      </c>
      <c r="C29" s="342">
        <v>104</v>
      </c>
      <c r="D29" s="342">
        <v>61</v>
      </c>
      <c r="E29" s="342">
        <v>0</v>
      </c>
      <c r="F29" s="342">
        <v>0</v>
      </c>
      <c r="G29" s="342">
        <v>0</v>
      </c>
      <c r="H29" s="340">
        <v>0</v>
      </c>
      <c r="I29" s="340">
        <v>0</v>
      </c>
      <c r="J29" s="340">
        <v>1</v>
      </c>
      <c r="K29" s="340">
        <v>0</v>
      </c>
      <c r="L29" s="348">
        <v>0</v>
      </c>
      <c r="M29" s="348">
        <v>0</v>
      </c>
      <c r="N29" s="257" t="s">
        <v>747</v>
      </c>
    </row>
    <row r="30" spans="1:14" s="255" customFormat="1" ht="15.95" customHeight="1" x14ac:dyDescent="0.2">
      <c r="A30" s="257" t="s">
        <v>746</v>
      </c>
      <c r="B30" s="342">
        <v>0.1</v>
      </c>
      <c r="C30" s="342">
        <v>0.1</v>
      </c>
      <c r="D30" s="342">
        <v>0</v>
      </c>
      <c r="E30" s="342">
        <v>0</v>
      </c>
      <c r="F30" s="342">
        <v>63</v>
      </c>
      <c r="G30" s="342">
        <v>0</v>
      </c>
      <c r="H30" s="340">
        <v>1</v>
      </c>
      <c r="I30" s="340">
        <v>1</v>
      </c>
      <c r="J30" s="340">
        <v>0</v>
      </c>
      <c r="K30" s="340">
        <v>0</v>
      </c>
      <c r="L30" s="340">
        <v>0</v>
      </c>
      <c r="M30" s="348">
        <v>0</v>
      </c>
      <c r="N30" s="257" t="s">
        <v>745</v>
      </c>
    </row>
    <row r="31" spans="1:14" s="255" customFormat="1" ht="15.95" customHeight="1" x14ac:dyDescent="0.2">
      <c r="A31" s="257" t="s">
        <v>744</v>
      </c>
      <c r="B31" s="342">
        <v>108.2</v>
      </c>
      <c r="C31" s="342">
        <v>67.8</v>
      </c>
      <c r="D31" s="342">
        <v>44.1</v>
      </c>
      <c r="E31" s="342">
        <v>7.7</v>
      </c>
      <c r="F31" s="342">
        <v>69.900000000000006</v>
      </c>
      <c r="G31" s="342">
        <v>121.7</v>
      </c>
      <c r="H31" s="340">
        <v>6</v>
      </c>
      <c r="I31" s="340">
        <v>5</v>
      </c>
      <c r="J31" s="340">
        <v>6</v>
      </c>
      <c r="K31" s="340">
        <v>7</v>
      </c>
      <c r="L31" s="340">
        <v>9</v>
      </c>
      <c r="M31" s="340">
        <v>9</v>
      </c>
      <c r="N31" s="257" t="s">
        <v>743</v>
      </c>
    </row>
    <row r="32" spans="1:14" s="255" customFormat="1" ht="15.95" customHeight="1" x14ac:dyDescent="0.2">
      <c r="A32" s="257" t="s">
        <v>742</v>
      </c>
      <c r="B32" s="342">
        <v>0</v>
      </c>
      <c r="C32" s="342">
        <v>0</v>
      </c>
      <c r="D32" s="342">
        <v>0</v>
      </c>
      <c r="E32" s="342">
        <v>0</v>
      </c>
      <c r="F32" s="342">
        <v>0</v>
      </c>
      <c r="G32" s="342">
        <v>0</v>
      </c>
      <c r="H32" s="340">
        <v>0</v>
      </c>
      <c r="I32" s="340">
        <v>0</v>
      </c>
      <c r="J32" s="340">
        <v>0</v>
      </c>
      <c r="K32" s="340">
        <v>0</v>
      </c>
      <c r="L32" s="340">
        <v>0</v>
      </c>
      <c r="M32" s="340">
        <v>0</v>
      </c>
      <c r="N32" s="257" t="s">
        <v>741</v>
      </c>
    </row>
    <row r="33" spans="1:14" s="255" customFormat="1" ht="15.95" customHeight="1" x14ac:dyDescent="0.2">
      <c r="A33" s="257" t="s">
        <v>740</v>
      </c>
      <c r="B33" s="342">
        <v>1.3</v>
      </c>
      <c r="C33" s="342">
        <v>0.67</v>
      </c>
      <c r="D33" s="342">
        <v>0</v>
      </c>
      <c r="E33" s="342">
        <v>0</v>
      </c>
      <c r="F33" s="342">
        <v>0</v>
      </c>
      <c r="G33" s="342">
        <v>0</v>
      </c>
      <c r="H33" s="340">
        <v>3</v>
      </c>
      <c r="I33" s="340">
        <v>3</v>
      </c>
      <c r="J33" s="340">
        <v>0</v>
      </c>
      <c r="K33" s="340">
        <v>0</v>
      </c>
      <c r="L33" s="340">
        <v>0</v>
      </c>
      <c r="M33" s="340">
        <v>0</v>
      </c>
      <c r="N33" s="257" t="s">
        <v>739</v>
      </c>
    </row>
    <row r="34" spans="1:14" s="255" customFormat="1" ht="15.95" customHeight="1" x14ac:dyDescent="0.2">
      <c r="A34" s="257" t="s">
        <v>738</v>
      </c>
      <c r="B34" s="349">
        <v>0</v>
      </c>
      <c r="C34" s="349">
        <v>0</v>
      </c>
      <c r="D34" s="349">
        <v>0.1</v>
      </c>
      <c r="E34" s="342">
        <v>0</v>
      </c>
      <c r="F34" s="342">
        <v>0</v>
      </c>
      <c r="G34" s="342">
        <v>0</v>
      </c>
      <c r="H34" s="348">
        <v>0</v>
      </c>
      <c r="I34" s="348">
        <v>0</v>
      </c>
      <c r="J34" s="348">
        <v>3</v>
      </c>
      <c r="K34" s="340">
        <v>0</v>
      </c>
      <c r="L34" s="340">
        <v>0</v>
      </c>
      <c r="M34" s="340">
        <v>0</v>
      </c>
      <c r="N34" s="257" t="s">
        <v>737</v>
      </c>
    </row>
    <row r="35" spans="1:14" s="255" customFormat="1" ht="15.95" customHeight="1" x14ac:dyDescent="0.2">
      <c r="A35" s="257" t="s">
        <v>736</v>
      </c>
      <c r="B35" s="342">
        <v>10</v>
      </c>
      <c r="C35" s="342">
        <v>27</v>
      </c>
      <c r="D35" s="342">
        <v>97</v>
      </c>
      <c r="E35" s="342">
        <v>12</v>
      </c>
      <c r="F35" s="342">
        <v>2</v>
      </c>
      <c r="G35" s="342">
        <v>7</v>
      </c>
      <c r="H35" s="340">
        <v>0</v>
      </c>
      <c r="I35" s="340">
        <v>5</v>
      </c>
      <c r="J35" s="340">
        <v>3</v>
      </c>
      <c r="K35" s="340">
        <v>3</v>
      </c>
      <c r="L35" s="340">
        <v>3</v>
      </c>
      <c r="M35" s="340">
        <v>3</v>
      </c>
      <c r="N35" s="257" t="s">
        <v>735</v>
      </c>
    </row>
    <row r="36" spans="1:14" s="255" customFormat="1" ht="15.95" customHeight="1" x14ac:dyDescent="0.2">
      <c r="A36" s="257" t="s">
        <v>734</v>
      </c>
      <c r="B36" s="342">
        <v>0</v>
      </c>
      <c r="C36" s="342">
        <v>0</v>
      </c>
      <c r="D36" s="342">
        <v>230</v>
      </c>
      <c r="E36" s="342">
        <v>44.8</v>
      </c>
      <c r="F36" s="342">
        <v>0</v>
      </c>
      <c r="G36" s="342">
        <v>81</v>
      </c>
      <c r="H36" s="340">
        <v>0</v>
      </c>
      <c r="I36" s="340">
        <v>0</v>
      </c>
      <c r="J36" s="340">
        <v>3</v>
      </c>
      <c r="K36" s="340">
        <v>3</v>
      </c>
      <c r="L36" s="340">
        <v>0</v>
      </c>
      <c r="M36" s="340">
        <v>2</v>
      </c>
      <c r="N36" s="257" t="s">
        <v>733</v>
      </c>
    </row>
    <row r="37" spans="1:14" s="255" customFormat="1" ht="15.95" customHeight="1" x14ac:dyDescent="0.2">
      <c r="A37" s="257" t="s">
        <v>732</v>
      </c>
      <c r="B37" s="342">
        <v>0</v>
      </c>
      <c r="C37" s="349">
        <v>0</v>
      </c>
      <c r="D37" s="349">
        <v>0</v>
      </c>
      <c r="E37" s="349">
        <v>0</v>
      </c>
      <c r="F37" s="342">
        <v>0</v>
      </c>
      <c r="G37" s="342">
        <v>0</v>
      </c>
      <c r="H37" s="340">
        <v>0</v>
      </c>
      <c r="I37" s="348">
        <v>0</v>
      </c>
      <c r="J37" s="348">
        <v>0</v>
      </c>
      <c r="K37" s="348">
        <v>0</v>
      </c>
      <c r="L37" s="340">
        <v>0</v>
      </c>
      <c r="M37" s="340">
        <v>0</v>
      </c>
      <c r="N37" s="257" t="s">
        <v>731</v>
      </c>
    </row>
    <row r="38" spans="1:14" s="255" customFormat="1" ht="15.95" customHeight="1" x14ac:dyDescent="0.2">
      <c r="A38" s="257" t="s">
        <v>730</v>
      </c>
      <c r="B38" s="349">
        <v>0</v>
      </c>
      <c r="C38" s="349">
        <v>0</v>
      </c>
      <c r="D38" s="349">
        <v>0</v>
      </c>
      <c r="E38" s="349">
        <v>0</v>
      </c>
      <c r="F38" s="342">
        <v>0</v>
      </c>
      <c r="G38" s="342">
        <v>0</v>
      </c>
      <c r="H38" s="348">
        <v>0</v>
      </c>
      <c r="I38" s="348">
        <v>0</v>
      </c>
      <c r="J38" s="348">
        <v>0</v>
      </c>
      <c r="K38" s="348">
        <v>0</v>
      </c>
      <c r="L38" s="340">
        <v>0</v>
      </c>
      <c r="M38" s="340">
        <v>0</v>
      </c>
      <c r="N38" s="257" t="s">
        <v>728</v>
      </c>
    </row>
    <row r="39" spans="1:14" s="255" customFormat="1" ht="15.95" customHeight="1" x14ac:dyDescent="0.2">
      <c r="A39" s="257" t="s">
        <v>729</v>
      </c>
      <c r="B39" s="349">
        <v>27</v>
      </c>
      <c r="C39" s="342">
        <v>24</v>
      </c>
      <c r="D39" s="342">
        <v>0</v>
      </c>
      <c r="E39" s="349">
        <v>0</v>
      </c>
      <c r="F39" s="342">
        <v>0</v>
      </c>
      <c r="G39" s="342">
        <v>0</v>
      </c>
      <c r="H39" s="348">
        <v>5</v>
      </c>
      <c r="I39" s="340">
        <v>5</v>
      </c>
      <c r="J39" s="340">
        <v>0</v>
      </c>
      <c r="K39" s="348">
        <v>0</v>
      </c>
      <c r="L39" s="340">
        <v>0</v>
      </c>
      <c r="M39" s="340">
        <v>0</v>
      </c>
      <c r="N39" s="257" t="s">
        <v>728</v>
      </c>
    </row>
    <row r="40" spans="1:14" s="255" customFormat="1" ht="15.95" customHeight="1" x14ac:dyDescent="0.2">
      <c r="A40" s="257" t="s">
        <v>727</v>
      </c>
      <c r="B40" s="342">
        <v>0</v>
      </c>
      <c r="C40" s="342">
        <v>0</v>
      </c>
      <c r="D40" s="342">
        <v>0</v>
      </c>
      <c r="E40" s="349">
        <v>0</v>
      </c>
      <c r="F40" s="342">
        <v>0</v>
      </c>
      <c r="G40" s="342">
        <v>0</v>
      </c>
      <c r="H40" s="340">
        <v>0</v>
      </c>
      <c r="I40" s="340">
        <v>0</v>
      </c>
      <c r="J40" s="340">
        <v>0</v>
      </c>
      <c r="K40" s="348">
        <v>0</v>
      </c>
      <c r="L40" s="340">
        <v>0</v>
      </c>
      <c r="M40" s="340">
        <v>0</v>
      </c>
      <c r="N40" s="257" t="s">
        <v>726</v>
      </c>
    </row>
    <row r="41" spans="1:14" s="255" customFormat="1" ht="15.95" customHeight="1" x14ac:dyDescent="0.2">
      <c r="A41" s="257" t="s">
        <v>725</v>
      </c>
      <c r="B41" s="342">
        <v>0</v>
      </c>
      <c r="C41" s="342">
        <v>0</v>
      </c>
      <c r="D41" s="342">
        <v>0</v>
      </c>
      <c r="E41" s="349">
        <v>0</v>
      </c>
      <c r="F41" s="342">
        <v>0</v>
      </c>
      <c r="G41" s="342">
        <v>0</v>
      </c>
      <c r="H41" s="340">
        <v>0</v>
      </c>
      <c r="I41" s="340">
        <v>0</v>
      </c>
      <c r="J41" s="340">
        <v>0</v>
      </c>
      <c r="K41" s="348">
        <v>0</v>
      </c>
      <c r="L41" s="340">
        <v>0</v>
      </c>
      <c r="M41" s="340">
        <v>0</v>
      </c>
      <c r="N41" s="257" t="s">
        <v>724</v>
      </c>
    </row>
    <row r="42" spans="1:14" s="255" customFormat="1" ht="15.95" customHeight="1" x14ac:dyDescent="0.2">
      <c r="A42" s="257" t="s">
        <v>723</v>
      </c>
      <c r="B42" s="342">
        <v>69</v>
      </c>
      <c r="C42" s="342">
        <v>0</v>
      </c>
      <c r="D42" s="342">
        <v>0</v>
      </c>
      <c r="E42" s="349">
        <v>0</v>
      </c>
      <c r="F42" s="342">
        <v>0</v>
      </c>
      <c r="G42" s="342">
        <v>0</v>
      </c>
      <c r="H42" s="340">
        <v>4</v>
      </c>
      <c r="I42" s="340">
        <v>0</v>
      </c>
      <c r="J42" s="340">
        <v>0</v>
      </c>
      <c r="K42" s="348">
        <v>0</v>
      </c>
      <c r="L42" s="340">
        <v>0</v>
      </c>
      <c r="M42" s="340">
        <v>0</v>
      </c>
      <c r="N42" s="257" t="s">
        <v>722</v>
      </c>
    </row>
    <row r="43" spans="1:14" s="255" customFormat="1" ht="15.95" customHeight="1" x14ac:dyDescent="0.2">
      <c r="A43" s="257" t="s">
        <v>721</v>
      </c>
      <c r="B43" s="342">
        <v>0</v>
      </c>
      <c r="C43" s="342">
        <v>0</v>
      </c>
      <c r="D43" s="342">
        <v>0</v>
      </c>
      <c r="E43" s="349">
        <v>0</v>
      </c>
      <c r="F43" s="342">
        <v>0</v>
      </c>
      <c r="G43" s="342">
        <v>0</v>
      </c>
      <c r="H43" s="340">
        <v>0</v>
      </c>
      <c r="I43" s="340">
        <v>0</v>
      </c>
      <c r="J43" s="340">
        <v>0</v>
      </c>
      <c r="K43" s="348">
        <v>0</v>
      </c>
      <c r="L43" s="340">
        <v>0</v>
      </c>
      <c r="M43" s="340">
        <v>0</v>
      </c>
      <c r="N43" s="257" t="s">
        <v>719</v>
      </c>
    </row>
    <row r="44" spans="1:14" s="255" customFormat="1" ht="15.95" customHeight="1" x14ac:dyDescent="0.2">
      <c r="A44" s="257" t="s">
        <v>720</v>
      </c>
      <c r="B44" s="342">
        <v>0</v>
      </c>
      <c r="C44" s="342">
        <v>0</v>
      </c>
      <c r="D44" s="342">
        <v>0</v>
      </c>
      <c r="E44" s="349">
        <v>0</v>
      </c>
      <c r="F44" s="342">
        <v>0</v>
      </c>
      <c r="G44" s="342">
        <v>0</v>
      </c>
      <c r="H44" s="340">
        <v>0</v>
      </c>
      <c r="I44" s="340">
        <v>0</v>
      </c>
      <c r="J44" s="340">
        <v>0</v>
      </c>
      <c r="K44" s="348">
        <v>0</v>
      </c>
      <c r="L44" s="340">
        <v>0</v>
      </c>
      <c r="M44" s="340">
        <v>0</v>
      </c>
      <c r="N44" s="257" t="s">
        <v>719</v>
      </c>
    </row>
    <row r="45" spans="1:14" s="255" customFormat="1" ht="15.95" customHeight="1" x14ac:dyDescent="0.2">
      <c r="A45" s="257" t="s">
        <v>718</v>
      </c>
      <c r="B45" s="342">
        <v>0</v>
      </c>
      <c r="C45" s="349">
        <v>0</v>
      </c>
      <c r="D45" s="349">
        <v>0</v>
      </c>
      <c r="E45" s="349">
        <v>253.8</v>
      </c>
      <c r="F45" s="349">
        <v>217</v>
      </c>
      <c r="G45" s="342">
        <v>0</v>
      </c>
      <c r="H45" s="340">
        <v>0</v>
      </c>
      <c r="I45" s="348">
        <v>0</v>
      </c>
      <c r="J45" s="348">
        <v>0</v>
      </c>
      <c r="K45" s="348">
        <v>5</v>
      </c>
      <c r="L45" s="348">
        <v>5</v>
      </c>
      <c r="M45" s="340">
        <v>0</v>
      </c>
      <c r="N45" s="257" t="s">
        <v>717</v>
      </c>
    </row>
    <row r="46" spans="1:14" s="255" customFormat="1" ht="15.95" customHeight="1" x14ac:dyDescent="0.2">
      <c r="A46" s="257" t="s">
        <v>716</v>
      </c>
      <c r="B46" s="342">
        <v>0</v>
      </c>
      <c r="C46" s="342">
        <v>0</v>
      </c>
      <c r="D46" s="342">
        <v>0</v>
      </c>
      <c r="E46" s="349">
        <v>0</v>
      </c>
      <c r="F46" s="349">
        <v>0</v>
      </c>
      <c r="G46" s="342">
        <v>0</v>
      </c>
      <c r="H46" s="340">
        <v>0</v>
      </c>
      <c r="I46" s="340">
        <v>0</v>
      </c>
      <c r="J46" s="340">
        <v>0</v>
      </c>
      <c r="K46" s="348">
        <v>0</v>
      </c>
      <c r="L46" s="348">
        <v>0</v>
      </c>
      <c r="M46" s="340">
        <v>0</v>
      </c>
      <c r="N46" s="257" t="s">
        <v>715</v>
      </c>
    </row>
    <row r="47" spans="1:14" s="255" customFormat="1" ht="15.95" customHeight="1" x14ac:dyDescent="0.2">
      <c r="A47" s="257" t="s">
        <v>714</v>
      </c>
      <c r="B47" s="342">
        <v>0</v>
      </c>
      <c r="C47" s="349">
        <v>0</v>
      </c>
      <c r="D47" s="349">
        <v>22.5</v>
      </c>
      <c r="E47" s="349">
        <v>143.4</v>
      </c>
      <c r="F47" s="349">
        <v>313.7</v>
      </c>
      <c r="G47" s="342">
        <v>0</v>
      </c>
      <c r="H47" s="340">
        <v>0</v>
      </c>
      <c r="I47" s="348">
        <v>0</v>
      </c>
      <c r="J47" s="348">
        <v>3</v>
      </c>
      <c r="K47" s="348">
        <v>3</v>
      </c>
      <c r="L47" s="348">
        <v>4</v>
      </c>
      <c r="M47" s="340">
        <v>0</v>
      </c>
      <c r="N47" s="257" t="s">
        <v>713</v>
      </c>
    </row>
    <row r="48" spans="1:14" s="255" customFormat="1" ht="15.95" customHeight="1" x14ac:dyDescent="0.2">
      <c r="A48" s="257" t="s">
        <v>712</v>
      </c>
      <c r="B48" s="342">
        <v>21.6</v>
      </c>
      <c r="C48" s="342">
        <v>16.7</v>
      </c>
      <c r="D48" s="342">
        <v>17.5</v>
      </c>
      <c r="E48" s="342">
        <v>35</v>
      </c>
      <c r="F48" s="342">
        <v>21</v>
      </c>
      <c r="G48" s="342">
        <v>27</v>
      </c>
      <c r="H48" s="340">
        <v>2</v>
      </c>
      <c r="I48" s="340">
        <v>2</v>
      </c>
      <c r="J48" s="340">
        <v>2</v>
      </c>
      <c r="K48" s="340">
        <v>2</v>
      </c>
      <c r="L48" s="340">
        <v>2</v>
      </c>
      <c r="M48" s="340">
        <v>2</v>
      </c>
      <c r="N48" s="257" t="s">
        <v>711</v>
      </c>
    </row>
    <row r="49" spans="1:14" s="255" customFormat="1" ht="15.95" customHeight="1" x14ac:dyDescent="0.2">
      <c r="A49" s="257" t="s">
        <v>710</v>
      </c>
      <c r="B49" s="342">
        <v>77.8</v>
      </c>
      <c r="C49" s="342">
        <v>38.659999999999997</v>
      </c>
      <c r="D49" s="342">
        <v>67.5</v>
      </c>
      <c r="E49" s="342">
        <v>203.5</v>
      </c>
      <c r="F49" s="342">
        <v>240.8</v>
      </c>
      <c r="G49" s="342">
        <v>119.2</v>
      </c>
      <c r="H49" s="340">
        <v>6</v>
      </c>
      <c r="I49" s="340">
        <v>5</v>
      </c>
      <c r="J49" s="340">
        <v>6</v>
      </c>
      <c r="K49" s="340">
        <v>7</v>
      </c>
      <c r="L49" s="340">
        <v>9</v>
      </c>
      <c r="M49" s="340">
        <v>9</v>
      </c>
      <c r="N49" s="257" t="s">
        <v>709</v>
      </c>
    </row>
    <row r="50" spans="1:14" s="255" customFormat="1" ht="15.95" customHeight="1" x14ac:dyDescent="0.2">
      <c r="A50" s="257" t="s">
        <v>708</v>
      </c>
      <c r="B50" s="342">
        <v>0</v>
      </c>
      <c r="C50" s="349">
        <v>0</v>
      </c>
      <c r="D50" s="349">
        <v>0</v>
      </c>
      <c r="E50" s="349">
        <v>0</v>
      </c>
      <c r="F50" s="349">
        <v>0</v>
      </c>
      <c r="G50" s="349">
        <v>0</v>
      </c>
      <c r="H50" s="340">
        <v>0</v>
      </c>
      <c r="I50" s="348">
        <v>0</v>
      </c>
      <c r="J50" s="348">
        <v>0</v>
      </c>
      <c r="K50" s="348">
        <v>0</v>
      </c>
      <c r="L50" s="348">
        <v>0</v>
      </c>
      <c r="M50" s="348">
        <v>0</v>
      </c>
      <c r="N50" s="257" t="s">
        <v>707</v>
      </c>
    </row>
    <row r="51" spans="1:14" s="255" customFormat="1" ht="15.95" customHeight="1" x14ac:dyDescent="0.2">
      <c r="A51" s="350" t="s">
        <v>706</v>
      </c>
      <c r="B51" s="342">
        <v>37.5</v>
      </c>
      <c r="C51" s="342">
        <v>43.6</v>
      </c>
      <c r="D51" s="342">
        <v>1</v>
      </c>
      <c r="E51" s="342">
        <v>4.4640000000000004</v>
      </c>
      <c r="F51" s="342">
        <v>41.4</v>
      </c>
      <c r="G51" s="342">
        <v>4.9000000000000004</v>
      </c>
      <c r="H51" s="340">
        <v>7</v>
      </c>
      <c r="I51" s="340">
        <v>11</v>
      </c>
      <c r="J51" s="340">
        <v>7</v>
      </c>
      <c r="K51" s="340">
        <v>7</v>
      </c>
      <c r="L51" s="340">
        <v>13</v>
      </c>
      <c r="M51" s="340">
        <v>10</v>
      </c>
      <c r="N51" s="257" t="s">
        <v>705</v>
      </c>
    </row>
    <row r="52" spans="1:14" s="255" customFormat="1" ht="15.95" customHeight="1" x14ac:dyDescent="0.2">
      <c r="A52" s="257" t="s">
        <v>704</v>
      </c>
      <c r="B52" s="342">
        <v>2.1</v>
      </c>
      <c r="C52" s="342">
        <v>655.20000000000005</v>
      </c>
      <c r="D52" s="342">
        <v>0</v>
      </c>
      <c r="E52" s="342">
        <v>0</v>
      </c>
      <c r="F52" s="342">
        <v>0</v>
      </c>
      <c r="G52" s="342">
        <v>0</v>
      </c>
      <c r="H52" s="340">
        <v>5</v>
      </c>
      <c r="I52" s="340">
        <v>6</v>
      </c>
      <c r="J52" s="340">
        <v>0</v>
      </c>
      <c r="K52" s="340">
        <v>0</v>
      </c>
      <c r="L52" s="340">
        <v>0</v>
      </c>
      <c r="M52" s="340">
        <v>0</v>
      </c>
      <c r="N52" s="257" t="s">
        <v>703</v>
      </c>
    </row>
    <row r="53" spans="1:14" s="255" customFormat="1" ht="15.95" customHeight="1" x14ac:dyDescent="0.2">
      <c r="A53" s="257" t="s">
        <v>702</v>
      </c>
      <c r="B53" s="342">
        <v>0.5</v>
      </c>
      <c r="C53" s="342">
        <v>0.81200000000000006</v>
      </c>
      <c r="D53" s="342">
        <v>81</v>
      </c>
      <c r="E53" s="342">
        <v>90</v>
      </c>
      <c r="F53" s="342">
        <v>0</v>
      </c>
      <c r="G53" s="342">
        <v>0</v>
      </c>
      <c r="H53" s="340">
        <v>3</v>
      </c>
      <c r="I53" s="340">
        <v>5</v>
      </c>
      <c r="J53" s="340">
        <v>3</v>
      </c>
      <c r="K53" s="340">
        <v>3</v>
      </c>
      <c r="L53" s="340">
        <v>0</v>
      </c>
      <c r="M53" s="340">
        <v>0</v>
      </c>
      <c r="N53" s="257" t="s">
        <v>701</v>
      </c>
    </row>
    <row r="54" spans="1:14" s="255" customFormat="1" ht="15.95" customHeight="1" x14ac:dyDescent="0.2">
      <c r="A54" s="257" t="s">
        <v>700</v>
      </c>
      <c r="B54" s="342"/>
      <c r="C54" s="342"/>
      <c r="D54" s="342"/>
      <c r="E54" s="342"/>
      <c r="F54" s="342">
        <v>9.8000000000000007</v>
      </c>
      <c r="G54" s="342">
        <v>6.7</v>
      </c>
      <c r="H54" s="340"/>
      <c r="I54" s="340"/>
      <c r="J54" s="340"/>
      <c r="K54" s="340"/>
      <c r="L54" s="340">
        <v>6</v>
      </c>
      <c r="M54" s="340">
        <v>6</v>
      </c>
      <c r="N54" s="257" t="s">
        <v>692</v>
      </c>
    </row>
    <row r="55" spans="1:14" s="255" customFormat="1" ht="15.95" customHeight="1" x14ac:dyDescent="0.2">
      <c r="A55" s="257" t="s">
        <v>699</v>
      </c>
      <c r="B55" s="342"/>
      <c r="C55" s="342"/>
      <c r="D55" s="342"/>
      <c r="E55" s="342"/>
      <c r="F55" s="342"/>
      <c r="G55" s="342">
        <v>95</v>
      </c>
      <c r="H55" s="340"/>
      <c r="I55" s="340"/>
      <c r="J55" s="340"/>
      <c r="K55" s="340"/>
      <c r="L55" s="340"/>
      <c r="M55" s="340">
        <v>9</v>
      </c>
      <c r="N55" s="257" t="s">
        <v>698</v>
      </c>
    </row>
    <row r="56" spans="1:14" s="255" customFormat="1" ht="15.95" customHeight="1" x14ac:dyDescent="0.2">
      <c r="A56" s="257" t="s">
        <v>697</v>
      </c>
      <c r="B56" s="349">
        <v>0</v>
      </c>
      <c r="C56" s="349">
        <v>0</v>
      </c>
      <c r="D56" s="349">
        <v>0</v>
      </c>
      <c r="E56" s="349">
        <v>0</v>
      </c>
      <c r="F56" s="349">
        <v>0</v>
      </c>
      <c r="G56" s="349">
        <v>0</v>
      </c>
      <c r="H56" s="348">
        <v>0</v>
      </c>
      <c r="I56" s="348">
        <v>0</v>
      </c>
      <c r="J56" s="348">
        <v>0</v>
      </c>
      <c r="K56" s="348">
        <v>0</v>
      </c>
      <c r="L56" s="348">
        <v>0</v>
      </c>
      <c r="M56" s="348">
        <v>0</v>
      </c>
      <c r="N56" s="257" t="s">
        <v>696</v>
      </c>
    </row>
    <row r="57" spans="1:14" s="255" customFormat="1" ht="15.95" customHeight="1" x14ac:dyDescent="0.2">
      <c r="A57" s="257" t="s">
        <v>695</v>
      </c>
      <c r="B57" s="342">
        <v>1.6</v>
      </c>
      <c r="C57" s="342">
        <v>5.36</v>
      </c>
      <c r="D57" s="342">
        <v>0</v>
      </c>
      <c r="E57" s="342">
        <v>38.200000000000003</v>
      </c>
      <c r="F57" s="342">
        <v>0</v>
      </c>
      <c r="G57" s="342">
        <v>0</v>
      </c>
      <c r="H57" s="340">
        <v>5</v>
      </c>
      <c r="I57" s="340">
        <v>3</v>
      </c>
      <c r="J57" s="340">
        <v>0</v>
      </c>
      <c r="K57" s="340">
        <v>4</v>
      </c>
      <c r="L57" s="340">
        <v>0</v>
      </c>
      <c r="M57" s="340">
        <v>0</v>
      </c>
      <c r="N57" s="257" t="s">
        <v>694</v>
      </c>
    </row>
    <row r="58" spans="1:14" s="255" customFormat="1" ht="15.95" customHeight="1" x14ac:dyDescent="0.2">
      <c r="A58" s="257" t="s">
        <v>693</v>
      </c>
      <c r="B58" s="342"/>
      <c r="C58" s="342"/>
      <c r="D58" s="342"/>
      <c r="E58" s="342"/>
      <c r="F58" s="342">
        <v>17.7</v>
      </c>
      <c r="G58" s="342">
        <v>28.3</v>
      </c>
      <c r="H58" s="340"/>
      <c r="I58" s="340"/>
      <c r="J58" s="340"/>
      <c r="K58" s="340"/>
      <c r="L58" s="340">
        <v>6</v>
      </c>
      <c r="M58" s="340">
        <v>6</v>
      </c>
      <c r="N58" s="257" t="s">
        <v>692</v>
      </c>
    </row>
    <row r="59" spans="1:14" s="255" customFormat="1" ht="15.95" customHeight="1" x14ac:dyDescent="0.2">
      <c r="A59" s="260" t="s">
        <v>691</v>
      </c>
      <c r="B59" s="338">
        <f t="shared" ref="B59:M59" si="0">SUM(B5:B57)</f>
        <v>1026.8099999999997</v>
      </c>
      <c r="C59" s="338">
        <f t="shared" si="0"/>
        <v>1675.2319999999997</v>
      </c>
      <c r="D59" s="338">
        <f t="shared" si="0"/>
        <v>1003.8150000000001</v>
      </c>
      <c r="E59" s="338">
        <f t="shared" si="0"/>
        <v>1360.0240000000001</v>
      </c>
      <c r="F59" s="338">
        <f t="shared" si="0"/>
        <v>1829.0049999999999</v>
      </c>
      <c r="G59" s="338">
        <f t="shared" si="0"/>
        <v>1110.2000000000003</v>
      </c>
      <c r="H59" s="337">
        <f t="shared" si="0"/>
        <v>107</v>
      </c>
      <c r="I59" s="337">
        <f t="shared" si="0"/>
        <v>98</v>
      </c>
      <c r="J59" s="337">
        <f t="shared" si="0"/>
        <v>74</v>
      </c>
      <c r="K59" s="337">
        <f t="shared" si="0"/>
        <v>67</v>
      </c>
      <c r="L59" s="337">
        <f t="shared" si="0"/>
        <v>85</v>
      </c>
      <c r="M59" s="337">
        <f t="shared" si="0"/>
        <v>79</v>
      </c>
      <c r="N59" s="257"/>
    </row>
  </sheetData>
  <sheetProtection selectLockedCells="1"/>
  <mergeCells count="5">
    <mergeCell ref="A1:I1"/>
    <mergeCell ref="A3:A4"/>
    <mergeCell ref="N3:N4"/>
    <mergeCell ref="B3:G3"/>
    <mergeCell ref="H3:M3"/>
  </mergeCells>
  <printOptions horizontalCentered="1" verticalCentered="1"/>
  <pageMargins left="0.78740157480314965" right="0.56999999999999995" top="0.51181102362204722" bottom="0.19685039370078741" header="0.51181102362204722" footer="0.19685039370078741"/>
  <pageSetup paperSize="9" scale="59" orientation="portrait" blackAndWhite="1" horizontalDpi="300" verticalDpi="300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showGridLines="0" zoomScaleNormal="100" zoomScaleSheetLayoutView="100" workbookViewId="0">
      <pane ySplit="4" topLeftCell="A5" activePane="bottomLeft" state="frozen"/>
      <selection activeCell="A39" sqref="A39"/>
      <selection pane="bottomLeft" activeCell="R23" sqref="R23"/>
    </sheetView>
  </sheetViews>
  <sheetFormatPr defaultRowHeight="20.100000000000001" customHeight="1" x14ac:dyDescent="0.2"/>
  <cols>
    <col min="1" max="1" width="22.85546875" style="334" customWidth="1"/>
    <col min="2" max="2" width="7.140625" style="334" customWidth="1"/>
    <col min="3" max="5" width="7.42578125" style="334" customWidth="1"/>
    <col min="6" max="7" width="7.140625" style="334" customWidth="1"/>
    <col min="8" max="8" width="6.42578125" style="334" customWidth="1"/>
    <col min="9" max="13" width="6.7109375" style="334" customWidth="1"/>
    <col min="14" max="14" width="12.42578125" style="334" customWidth="1"/>
    <col min="15" max="258" width="9.140625" style="334"/>
    <col min="259" max="259" width="22.85546875" style="334" customWidth="1"/>
    <col min="260" max="260" width="6.5703125" style="334" customWidth="1"/>
    <col min="261" max="263" width="7.42578125" style="334" customWidth="1"/>
    <col min="264" max="264" width="7.140625" style="334" customWidth="1"/>
    <col min="265" max="265" width="6.42578125" style="334" customWidth="1"/>
    <col min="266" max="269" width="6.7109375" style="334" customWidth="1"/>
    <col min="270" max="270" width="12.42578125" style="334" customWidth="1"/>
    <col min="271" max="514" width="9.140625" style="334"/>
    <col min="515" max="515" width="22.85546875" style="334" customWidth="1"/>
    <col min="516" max="516" width="6.5703125" style="334" customWidth="1"/>
    <col min="517" max="519" width="7.42578125" style="334" customWidth="1"/>
    <col min="520" max="520" width="7.140625" style="334" customWidth="1"/>
    <col min="521" max="521" width="6.42578125" style="334" customWidth="1"/>
    <col min="522" max="525" width="6.7109375" style="334" customWidth="1"/>
    <col min="526" max="526" width="12.42578125" style="334" customWidth="1"/>
    <col min="527" max="770" width="9.140625" style="334"/>
    <col min="771" max="771" width="22.85546875" style="334" customWidth="1"/>
    <col min="772" max="772" width="6.5703125" style="334" customWidth="1"/>
    <col min="773" max="775" width="7.42578125" style="334" customWidth="1"/>
    <col min="776" max="776" width="7.140625" style="334" customWidth="1"/>
    <col min="777" max="777" width="6.42578125" style="334" customWidth="1"/>
    <col min="778" max="781" width="6.7109375" style="334" customWidth="1"/>
    <col min="782" max="782" width="12.42578125" style="334" customWidth="1"/>
    <col min="783" max="1026" width="9.140625" style="334"/>
    <col min="1027" max="1027" width="22.85546875" style="334" customWidth="1"/>
    <col min="1028" max="1028" width="6.5703125" style="334" customWidth="1"/>
    <col min="1029" max="1031" width="7.42578125" style="334" customWidth="1"/>
    <col min="1032" max="1032" width="7.140625" style="334" customWidth="1"/>
    <col min="1033" max="1033" width="6.42578125" style="334" customWidth="1"/>
    <col min="1034" max="1037" width="6.7109375" style="334" customWidth="1"/>
    <col min="1038" max="1038" width="12.42578125" style="334" customWidth="1"/>
    <col min="1039" max="1282" width="9.140625" style="334"/>
    <col min="1283" max="1283" width="22.85546875" style="334" customWidth="1"/>
    <col min="1284" max="1284" width="6.5703125" style="334" customWidth="1"/>
    <col min="1285" max="1287" width="7.42578125" style="334" customWidth="1"/>
    <col min="1288" max="1288" width="7.140625" style="334" customWidth="1"/>
    <col min="1289" max="1289" width="6.42578125" style="334" customWidth="1"/>
    <col min="1290" max="1293" width="6.7109375" style="334" customWidth="1"/>
    <col min="1294" max="1294" width="12.42578125" style="334" customWidth="1"/>
    <col min="1295" max="1538" width="9.140625" style="334"/>
    <col min="1539" max="1539" width="22.85546875" style="334" customWidth="1"/>
    <col min="1540" max="1540" width="6.5703125" style="334" customWidth="1"/>
    <col min="1541" max="1543" width="7.42578125" style="334" customWidth="1"/>
    <col min="1544" max="1544" width="7.140625" style="334" customWidth="1"/>
    <col min="1545" max="1545" width="6.42578125" style="334" customWidth="1"/>
    <col min="1546" max="1549" width="6.7109375" style="334" customWidth="1"/>
    <col min="1550" max="1550" width="12.42578125" style="334" customWidth="1"/>
    <col min="1551" max="1794" width="9.140625" style="334"/>
    <col min="1795" max="1795" width="22.85546875" style="334" customWidth="1"/>
    <col min="1796" max="1796" width="6.5703125" style="334" customWidth="1"/>
    <col min="1797" max="1799" width="7.42578125" style="334" customWidth="1"/>
    <col min="1800" max="1800" width="7.140625" style="334" customWidth="1"/>
    <col min="1801" max="1801" width="6.42578125" style="334" customWidth="1"/>
    <col min="1802" max="1805" width="6.7109375" style="334" customWidth="1"/>
    <col min="1806" max="1806" width="12.42578125" style="334" customWidth="1"/>
    <col min="1807" max="2050" width="9.140625" style="334"/>
    <col min="2051" max="2051" width="22.85546875" style="334" customWidth="1"/>
    <col min="2052" max="2052" width="6.5703125" style="334" customWidth="1"/>
    <col min="2053" max="2055" width="7.42578125" style="334" customWidth="1"/>
    <col min="2056" max="2056" width="7.140625" style="334" customWidth="1"/>
    <col min="2057" max="2057" width="6.42578125" style="334" customWidth="1"/>
    <col min="2058" max="2061" width="6.7109375" style="334" customWidth="1"/>
    <col min="2062" max="2062" width="12.42578125" style="334" customWidth="1"/>
    <col min="2063" max="2306" width="9.140625" style="334"/>
    <col min="2307" max="2307" width="22.85546875" style="334" customWidth="1"/>
    <col min="2308" max="2308" width="6.5703125" style="334" customWidth="1"/>
    <col min="2309" max="2311" width="7.42578125" style="334" customWidth="1"/>
    <col min="2312" max="2312" width="7.140625" style="334" customWidth="1"/>
    <col min="2313" max="2313" width="6.42578125" style="334" customWidth="1"/>
    <col min="2314" max="2317" width="6.7109375" style="334" customWidth="1"/>
    <col min="2318" max="2318" width="12.42578125" style="334" customWidth="1"/>
    <col min="2319" max="2562" width="9.140625" style="334"/>
    <col min="2563" max="2563" width="22.85546875" style="334" customWidth="1"/>
    <col min="2564" max="2564" width="6.5703125" style="334" customWidth="1"/>
    <col min="2565" max="2567" width="7.42578125" style="334" customWidth="1"/>
    <col min="2568" max="2568" width="7.140625" style="334" customWidth="1"/>
    <col min="2569" max="2569" width="6.42578125" style="334" customWidth="1"/>
    <col min="2570" max="2573" width="6.7109375" style="334" customWidth="1"/>
    <col min="2574" max="2574" width="12.42578125" style="334" customWidth="1"/>
    <col min="2575" max="2818" width="9.140625" style="334"/>
    <col min="2819" max="2819" width="22.85546875" style="334" customWidth="1"/>
    <col min="2820" max="2820" width="6.5703125" style="334" customWidth="1"/>
    <col min="2821" max="2823" width="7.42578125" style="334" customWidth="1"/>
    <col min="2824" max="2824" width="7.140625" style="334" customWidth="1"/>
    <col min="2825" max="2825" width="6.42578125" style="334" customWidth="1"/>
    <col min="2826" max="2829" width="6.7109375" style="334" customWidth="1"/>
    <col min="2830" max="2830" width="12.42578125" style="334" customWidth="1"/>
    <col min="2831" max="3074" width="9.140625" style="334"/>
    <col min="3075" max="3075" width="22.85546875" style="334" customWidth="1"/>
    <col min="3076" max="3076" width="6.5703125" style="334" customWidth="1"/>
    <col min="3077" max="3079" width="7.42578125" style="334" customWidth="1"/>
    <col min="3080" max="3080" width="7.140625" style="334" customWidth="1"/>
    <col min="3081" max="3081" width="6.42578125" style="334" customWidth="1"/>
    <col min="3082" max="3085" width="6.7109375" style="334" customWidth="1"/>
    <col min="3086" max="3086" width="12.42578125" style="334" customWidth="1"/>
    <col min="3087" max="3330" width="9.140625" style="334"/>
    <col min="3331" max="3331" width="22.85546875" style="334" customWidth="1"/>
    <col min="3332" max="3332" width="6.5703125" style="334" customWidth="1"/>
    <col min="3333" max="3335" width="7.42578125" style="334" customWidth="1"/>
    <col min="3336" max="3336" width="7.140625" style="334" customWidth="1"/>
    <col min="3337" max="3337" width="6.42578125" style="334" customWidth="1"/>
    <col min="3338" max="3341" width="6.7109375" style="334" customWidth="1"/>
    <col min="3342" max="3342" width="12.42578125" style="334" customWidth="1"/>
    <col min="3343" max="3586" width="9.140625" style="334"/>
    <col min="3587" max="3587" width="22.85546875" style="334" customWidth="1"/>
    <col min="3588" max="3588" width="6.5703125" style="334" customWidth="1"/>
    <col min="3589" max="3591" width="7.42578125" style="334" customWidth="1"/>
    <col min="3592" max="3592" width="7.140625" style="334" customWidth="1"/>
    <col min="3593" max="3593" width="6.42578125" style="334" customWidth="1"/>
    <col min="3594" max="3597" width="6.7109375" style="334" customWidth="1"/>
    <col min="3598" max="3598" width="12.42578125" style="334" customWidth="1"/>
    <col min="3599" max="3842" width="9.140625" style="334"/>
    <col min="3843" max="3843" width="22.85546875" style="334" customWidth="1"/>
    <col min="3844" max="3844" width="6.5703125" style="334" customWidth="1"/>
    <col min="3845" max="3847" width="7.42578125" style="334" customWidth="1"/>
    <col min="3848" max="3848" width="7.140625" style="334" customWidth="1"/>
    <col min="3849" max="3849" width="6.42578125" style="334" customWidth="1"/>
    <col min="3850" max="3853" width="6.7109375" style="334" customWidth="1"/>
    <col min="3854" max="3854" width="12.42578125" style="334" customWidth="1"/>
    <col min="3855" max="4098" width="9.140625" style="334"/>
    <col min="4099" max="4099" width="22.85546875" style="334" customWidth="1"/>
    <col min="4100" max="4100" width="6.5703125" style="334" customWidth="1"/>
    <col min="4101" max="4103" width="7.42578125" style="334" customWidth="1"/>
    <col min="4104" max="4104" width="7.140625" style="334" customWidth="1"/>
    <col min="4105" max="4105" width="6.42578125" style="334" customWidth="1"/>
    <col min="4106" max="4109" width="6.7109375" style="334" customWidth="1"/>
    <col min="4110" max="4110" width="12.42578125" style="334" customWidth="1"/>
    <col min="4111" max="4354" width="9.140625" style="334"/>
    <col min="4355" max="4355" width="22.85546875" style="334" customWidth="1"/>
    <col min="4356" max="4356" width="6.5703125" style="334" customWidth="1"/>
    <col min="4357" max="4359" width="7.42578125" style="334" customWidth="1"/>
    <col min="4360" max="4360" width="7.140625" style="334" customWidth="1"/>
    <col min="4361" max="4361" width="6.42578125" style="334" customWidth="1"/>
    <col min="4362" max="4365" width="6.7109375" style="334" customWidth="1"/>
    <col min="4366" max="4366" width="12.42578125" style="334" customWidth="1"/>
    <col min="4367" max="4610" width="9.140625" style="334"/>
    <col min="4611" max="4611" width="22.85546875" style="334" customWidth="1"/>
    <col min="4612" max="4612" width="6.5703125" style="334" customWidth="1"/>
    <col min="4613" max="4615" width="7.42578125" style="334" customWidth="1"/>
    <col min="4616" max="4616" width="7.140625" style="334" customWidth="1"/>
    <col min="4617" max="4617" width="6.42578125" style="334" customWidth="1"/>
    <col min="4618" max="4621" width="6.7109375" style="334" customWidth="1"/>
    <col min="4622" max="4622" width="12.42578125" style="334" customWidth="1"/>
    <col min="4623" max="4866" width="9.140625" style="334"/>
    <col min="4867" max="4867" width="22.85546875" style="334" customWidth="1"/>
    <col min="4868" max="4868" width="6.5703125" style="334" customWidth="1"/>
    <col min="4869" max="4871" width="7.42578125" style="334" customWidth="1"/>
    <col min="4872" max="4872" width="7.140625" style="334" customWidth="1"/>
    <col min="4873" max="4873" width="6.42578125" style="334" customWidth="1"/>
    <col min="4874" max="4877" width="6.7109375" style="334" customWidth="1"/>
    <col min="4878" max="4878" width="12.42578125" style="334" customWidth="1"/>
    <col min="4879" max="5122" width="9.140625" style="334"/>
    <col min="5123" max="5123" width="22.85546875" style="334" customWidth="1"/>
    <col min="5124" max="5124" width="6.5703125" style="334" customWidth="1"/>
    <col min="5125" max="5127" width="7.42578125" style="334" customWidth="1"/>
    <col min="5128" max="5128" width="7.140625" style="334" customWidth="1"/>
    <col min="5129" max="5129" width="6.42578125" style="334" customWidth="1"/>
    <col min="5130" max="5133" width="6.7109375" style="334" customWidth="1"/>
    <col min="5134" max="5134" width="12.42578125" style="334" customWidth="1"/>
    <col min="5135" max="5378" width="9.140625" style="334"/>
    <col min="5379" max="5379" width="22.85546875" style="334" customWidth="1"/>
    <col min="5380" max="5380" width="6.5703125" style="334" customWidth="1"/>
    <col min="5381" max="5383" width="7.42578125" style="334" customWidth="1"/>
    <col min="5384" max="5384" width="7.140625" style="334" customWidth="1"/>
    <col min="5385" max="5385" width="6.42578125" style="334" customWidth="1"/>
    <col min="5386" max="5389" width="6.7109375" style="334" customWidth="1"/>
    <col min="5390" max="5390" width="12.42578125" style="334" customWidth="1"/>
    <col min="5391" max="5634" width="9.140625" style="334"/>
    <col min="5635" max="5635" width="22.85546875" style="334" customWidth="1"/>
    <col min="5636" max="5636" width="6.5703125" style="334" customWidth="1"/>
    <col min="5637" max="5639" width="7.42578125" style="334" customWidth="1"/>
    <col min="5640" max="5640" width="7.140625" style="334" customWidth="1"/>
    <col min="5641" max="5641" width="6.42578125" style="334" customWidth="1"/>
    <col min="5642" max="5645" width="6.7109375" style="334" customWidth="1"/>
    <col min="5646" max="5646" width="12.42578125" style="334" customWidth="1"/>
    <col min="5647" max="5890" width="9.140625" style="334"/>
    <col min="5891" max="5891" width="22.85546875" style="334" customWidth="1"/>
    <col min="5892" max="5892" width="6.5703125" style="334" customWidth="1"/>
    <col min="5893" max="5895" width="7.42578125" style="334" customWidth="1"/>
    <col min="5896" max="5896" width="7.140625" style="334" customWidth="1"/>
    <col min="5897" max="5897" width="6.42578125" style="334" customWidth="1"/>
    <col min="5898" max="5901" width="6.7109375" style="334" customWidth="1"/>
    <col min="5902" max="5902" width="12.42578125" style="334" customWidth="1"/>
    <col min="5903" max="6146" width="9.140625" style="334"/>
    <col min="6147" max="6147" width="22.85546875" style="334" customWidth="1"/>
    <col min="6148" max="6148" width="6.5703125" style="334" customWidth="1"/>
    <col min="6149" max="6151" width="7.42578125" style="334" customWidth="1"/>
    <col min="6152" max="6152" width="7.140625" style="334" customWidth="1"/>
    <col min="6153" max="6153" width="6.42578125" style="334" customWidth="1"/>
    <col min="6154" max="6157" width="6.7109375" style="334" customWidth="1"/>
    <col min="6158" max="6158" width="12.42578125" style="334" customWidth="1"/>
    <col min="6159" max="6402" width="9.140625" style="334"/>
    <col min="6403" max="6403" width="22.85546875" style="334" customWidth="1"/>
    <col min="6404" max="6404" width="6.5703125" style="334" customWidth="1"/>
    <col min="6405" max="6407" width="7.42578125" style="334" customWidth="1"/>
    <col min="6408" max="6408" width="7.140625" style="334" customWidth="1"/>
    <col min="6409" max="6409" width="6.42578125" style="334" customWidth="1"/>
    <col min="6410" max="6413" width="6.7109375" style="334" customWidth="1"/>
    <col min="6414" max="6414" width="12.42578125" style="334" customWidth="1"/>
    <col min="6415" max="6658" width="9.140625" style="334"/>
    <col min="6659" max="6659" width="22.85546875" style="334" customWidth="1"/>
    <col min="6660" max="6660" width="6.5703125" style="334" customWidth="1"/>
    <col min="6661" max="6663" width="7.42578125" style="334" customWidth="1"/>
    <col min="6664" max="6664" width="7.140625" style="334" customWidth="1"/>
    <col min="6665" max="6665" width="6.42578125" style="334" customWidth="1"/>
    <col min="6666" max="6669" width="6.7109375" style="334" customWidth="1"/>
    <col min="6670" max="6670" width="12.42578125" style="334" customWidth="1"/>
    <col min="6671" max="6914" width="9.140625" style="334"/>
    <col min="6915" max="6915" width="22.85546875" style="334" customWidth="1"/>
    <col min="6916" max="6916" width="6.5703125" style="334" customWidth="1"/>
    <col min="6917" max="6919" width="7.42578125" style="334" customWidth="1"/>
    <col min="6920" max="6920" width="7.140625" style="334" customWidth="1"/>
    <col min="6921" max="6921" width="6.42578125" style="334" customWidth="1"/>
    <col min="6922" max="6925" width="6.7109375" style="334" customWidth="1"/>
    <col min="6926" max="6926" width="12.42578125" style="334" customWidth="1"/>
    <col min="6927" max="7170" width="9.140625" style="334"/>
    <col min="7171" max="7171" width="22.85546875" style="334" customWidth="1"/>
    <col min="7172" max="7172" width="6.5703125" style="334" customWidth="1"/>
    <col min="7173" max="7175" width="7.42578125" style="334" customWidth="1"/>
    <col min="7176" max="7176" width="7.140625" style="334" customWidth="1"/>
    <col min="7177" max="7177" width="6.42578125" style="334" customWidth="1"/>
    <col min="7178" max="7181" width="6.7109375" style="334" customWidth="1"/>
    <col min="7182" max="7182" width="12.42578125" style="334" customWidth="1"/>
    <col min="7183" max="7426" width="9.140625" style="334"/>
    <col min="7427" max="7427" width="22.85546875" style="334" customWidth="1"/>
    <col min="7428" max="7428" width="6.5703125" style="334" customWidth="1"/>
    <col min="7429" max="7431" width="7.42578125" style="334" customWidth="1"/>
    <col min="7432" max="7432" width="7.140625" style="334" customWidth="1"/>
    <col min="7433" max="7433" width="6.42578125" style="334" customWidth="1"/>
    <col min="7434" max="7437" width="6.7109375" style="334" customWidth="1"/>
    <col min="7438" max="7438" width="12.42578125" style="334" customWidth="1"/>
    <col min="7439" max="7682" width="9.140625" style="334"/>
    <col min="7683" max="7683" width="22.85546875" style="334" customWidth="1"/>
    <col min="7684" max="7684" width="6.5703125" style="334" customWidth="1"/>
    <col min="7685" max="7687" width="7.42578125" style="334" customWidth="1"/>
    <col min="7688" max="7688" width="7.140625" style="334" customWidth="1"/>
    <col min="7689" max="7689" width="6.42578125" style="334" customWidth="1"/>
    <col min="7690" max="7693" width="6.7109375" style="334" customWidth="1"/>
    <col min="7694" max="7694" width="12.42578125" style="334" customWidth="1"/>
    <col min="7695" max="7938" width="9.140625" style="334"/>
    <col min="7939" max="7939" width="22.85546875" style="334" customWidth="1"/>
    <col min="7940" max="7940" width="6.5703125" style="334" customWidth="1"/>
    <col min="7941" max="7943" width="7.42578125" style="334" customWidth="1"/>
    <col min="7944" max="7944" width="7.140625" style="334" customWidth="1"/>
    <col min="7945" max="7945" width="6.42578125" style="334" customWidth="1"/>
    <col min="7946" max="7949" width="6.7109375" style="334" customWidth="1"/>
    <col min="7950" max="7950" width="12.42578125" style="334" customWidth="1"/>
    <col min="7951" max="8194" width="9.140625" style="334"/>
    <col min="8195" max="8195" width="22.85546875" style="334" customWidth="1"/>
    <col min="8196" max="8196" width="6.5703125" style="334" customWidth="1"/>
    <col min="8197" max="8199" width="7.42578125" style="334" customWidth="1"/>
    <col min="8200" max="8200" width="7.140625" style="334" customWidth="1"/>
    <col min="8201" max="8201" width="6.42578125" style="334" customWidth="1"/>
    <col min="8202" max="8205" width="6.7109375" style="334" customWidth="1"/>
    <col min="8206" max="8206" width="12.42578125" style="334" customWidth="1"/>
    <col min="8207" max="8450" width="9.140625" style="334"/>
    <col min="8451" max="8451" width="22.85546875" style="334" customWidth="1"/>
    <col min="8452" max="8452" width="6.5703125" style="334" customWidth="1"/>
    <col min="8453" max="8455" width="7.42578125" style="334" customWidth="1"/>
    <col min="8456" max="8456" width="7.140625" style="334" customWidth="1"/>
    <col min="8457" max="8457" width="6.42578125" style="334" customWidth="1"/>
    <col min="8458" max="8461" width="6.7109375" style="334" customWidth="1"/>
    <col min="8462" max="8462" width="12.42578125" style="334" customWidth="1"/>
    <col min="8463" max="8706" width="9.140625" style="334"/>
    <col min="8707" max="8707" width="22.85546875" style="334" customWidth="1"/>
    <col min="8708" max="8708" width="6.5703125" style="334" customWidth="1"/>
    <col min="8709" max="8711" width="7.42578125" style="334" customWidth="1"/>
    <col min="8712" max="8712" width="7.140625" style="334" customWidth="1"/>
    <col min="8713" max="8713" width="6.42578125" style="334" customWidth="1"/>
    <col min="8714" max="8717" width="6.7109375" style="334" customWidth="1"/>
    <col min="8718" max="8718" width="12.42578125" style="334" customWidth="1"/>
    <col min="8719" max="8962" width="9.140625" style="334"/>
    <col min="8963" max="8963" width="22.85546875" style="334" customWidth="1"/>
    <col min="8964" max="8964" width="6.5703125" style="334" customWidth="1"/>
    <col min="8965" max="8967" width="7.42578125" style="334" customWidth="1"/>
    <col min="8968" max="8968" width="7.140625" style="334" customWidth="1"/>
    <col min="8969" max="8969" width="6.42578125" style="334" customWidth="1"/>
    <col min="8970" max="8973" width="6.7109375" style="334" customWidth="1"/>
    <col min="8974" max="8974" width="12.42578125" style="334" customWidth="1"/>
    <col min="8975" max="9218" width="9.140625" style="334"/>
    <col min="9219" max="9219" width="22.85546875" style="334" customWidth="1"/>
    <col min="9220" max="9220" width="6.5703125" style="334" customWidth="1"/>
    <col min="9221" max="9223" width="7.42578125" style="334" customWidth="1"/>
    <col min="9224" max="9224" width="7.140625" style="334" customWidth="1"/>
    <col min="9225" max="9225" width="6.42578125" style="334" customWidth="1"/>
    <col min="9226" max="9229" width="6.7109375" style="334" customWidth="1"/>
    <col min="9230" max="9230" width="12.42578125" style="334" customWidth="1"/>
    <col min="9231" max="9474" width="9.140625" style="334"/>
    <col min="9475" max="9475" width="22.85546875" style="334" customWidth="1"/>
    <col min="9476" max="9476" width="6.5703125" style="334" customWidth="1"/>
    <col min="9477" max="9479" width="7.42578125" style="334" customWidth="1"/>
    <col min="9480" max="9480" width="7.140625" style="334" customWidth="1"/>
    <col min="9481" max="9481" width="6.42578125" style="334" customWidth="1"/>
    <col min="9482" max="9485" width="6.7109375" style="334" customWidth="1"/>
    <col min="9486" max="9486" width="12.42578125" style="334" customWidth="1"/>
    <col min="9487" max="9730" width="9.140625" style="334"/>
    <col min="9731" max="9731" width="22.85546875" style="334" customWidth="1"/>
    <col min="9732" max="9732" width="6.5703125" style="334" customWidth="1"/>
    <col min="9733" max="9735" width="7.42578125" style="334" customWidth="1"/>
    <col min="9736" max="9736" width="7.140625" style="334" customWidth="1"/>
    <col min="9737" max="9737" width="6.42578125" style="334" customWidth="1"/>
    <col min="9738" max="9741" width="6.7109375" style="334" customWidth="1"/>
    <col min="9742" max="9742" width="12.42578125" style="334" customWidth="1"/>
    <col min="9743" max="9986" width="9.140625" style="334"/>
    <col min="9987" max="9987" width="22.85546875" style="334" customWidth="1"/>
    <col min="9988" max="9988" width="6.5703125" style="334" customWidth="1"/>
    <col min="9989" max="9991" width="7.42578125" style="334" customWidth="1"/>
    <col min="9992" max="9992" width="7.140625" style="334" customWidth="1"/>
    <col min="9993" max="9993" width="6.42578125" style="334" customWidth="1"/>
    <col min="9994" max="9997" width="6.7109375" style="334" customWidth="1"/>
    <col min="9998" max="9998" width="12.42578125" style="334" customWidth="1"/>
    <col min="9999" max="10242" width="9.140625" style="334"/>
    <col min="10243" max="10243" width="22.85546875" style="334" customWidth="1"/>
    <col min="10244" max="10244" width="6.5703125" style="334" customWidth="1"/>
    <col min="10245" max="10247" width="7.42578125" style="334" customWidth="1"/>
    <col min="10248" max="10248" width="7.140625" style="334" customWidth="1"/>
    <col min="10249" max="10249" width="6.42578125" style="334" customWidth="1"/>
    <col min="10250" max="10253" width="6.7109375" style="334" customWidth="1"/>
    <col min="10254" max="10254" width="12.42578125" style="334" customWidth="1"/>
    <col min="10255" max="10498" width="9.140625" style="334"/>
    <col min="10499" max="10499" width="22.85546875" style="334" customWidth="1"/>
    <col min="10500" max="10500" width="6.5703125" style="334" customWidth="1"/>
    <col min="10501" max="10503" width="7.42578125" style="334" customWidth="1"/>
    <col min="10504" max="10504" width="7.140625" style="334" customWidth="1"/>
    <col min="10505" max="10505" width="6.42578125" style="334" customWidth="1"/>
    <col min="10506" max="10509" width="6.7109375" style="334" customWidth="1"/>
    <col min="10510" max="10510" width="12.42578125" style="334" customWidth="1"/>
    <col min="10511" max="10754" width="9.140625" style="334"/>
    <col min="10755" max="10755" width="22.85546875" style="334" customWidth="1"/>
    <col min="10756" max="10756" width="6.5703125" style="334" customWidth="1"/>
    <col min="10757" max="10759" width="7.42578125" style="334" customWidth="1"/>
    <col min="10760" max="10760" width="7.140625" style="334" customWidth="1"/>
    <col min="10761" max="10761" width="6.42578125" style="334" customWidth="1"/>
    <col min="10762" max="10765" width="6.7109375" style="334" customWidth="1"/>
    <col min="10766" max="10766" width="12.42578125" style="334" customWidth="1"/>
    <col min="10767" max="11010" width="9.140625" style="334"/>
    <col min="11011" max="11011" width="22.85546875" style="334" customWidth="1"/>
    <col min="11012" max="11012" width="6.5703125" style="334" customWidth="1"/>
    <col min="11013" max="11015" width="7.42578125" style="334" customWidth="1"/>
    <col min="11016" max="11016" width="7.140625" style="334" customWidth="1"/>
    <col min="11017" max="11017" width="6.42578125" style="334" customWidth="1"/>
    <col min="11018" max="11021" width="6.7109375" style="334" customWidth="1"/>
    <col min="11022" max="11022" width="12.42578125" style="334" customWidth="1"/>
    <col min="11023" max="11266" width="9.140625" style="334"/>
    <col min="11267" max="11267" width="22.85546875" style="334" customWidth="1"/>
    <col min="11268" max="11268" width="6.5703125" style="334" customWidth="1"/>
    <col min="11269" max="11271" width="7.42578125" style="334" customWidth="1"/>
    <col min="11272" max="11272" width="7.140625" style="334" customWidth="1"/>
    <col min="11273" max="11273" width="6.42578125" style="334" customWidth="1"/>
    <col min="11274" max="11277" width="6.7109375" style="334" customWidth="1"/>
    <col min="11278" max="11278" width="12.42578125" style="334" customWidth="1"/>
    <col min="11279" max="11522" width="9.140625" style="334"/>
    <col min="11523" max="11523" width="22.85546875" style="334" customWidth="1"/>
    <col min="11524" max="11524" width="6.5703125" style="334" customWidth="1"/>
    <col min="11525" max="11527" width="7.42578125" style="334" customWidth="1"/>
    <col min="11528" max="11528" width="7.140625" style="334" customWidth="1"/>
    <col min="11529" max="11529" width="6.42578125" style="334" customWidth="1"/>
    <col min="11530" max="11533" width="6.7109375" style="334" customWidth="1"/>
    <col min="11534" max="11534" width="12.42578125" style="334" customWidth="1"/>
    <col min="11535" max="11778" width="9.140625" style="334"/>
    <col min="11779" max="11779" width="22.85546875" style="334" customWidth="1"/>
    <col min="11780" max="11780" width="6.5703125" style="334" customWidth="1"/>
    <col min="11781" max="11783" width="7.42578125" style="334" customWidth="1"/>
    <col min="11784" max="11784" width="7.140625" style="334" customWidth="1"/>
    <col min="11785" max="11785" width="6.42578125" style="334" customWidth="1"/>
    <col min="11786" max="11789" width="6.7109375" style="334" customWidth="1"/>
    <col min="11790" max="11790" width="12.42578125" style="334" customWidth="1"/>
    <col min="11791" max="12034" width="9.140625" style="334"/>
    <col min="12035" max="12035" width="22.85546875" style="334" customWidth="1"/>
    <col min="12036" max="12036" width="6.5703125" style="334" customWidth="1"/>
    <col min="12037" max="12039" width="7.42578125" style="334" customWidth="1"/>
    <col min="12040" max="12040" width="7.140625" style="334" customWidth="1"/>
    <col min="12041" max="12041" width="6.42578125" style="334" customWidth="1"/>
    <col min="12042" max="12045" width="6.7109375" style="334" customWidth="1"/>
    <col min="12046" max="12046" width="12.42578125" style="334" customWidth="1"/>
    <col min="12047" max="12290" width="9.140625" style="334"/>
    <col min="12291" max="12291" width="22.85546875" style="334" customWidth="1"/>
    <col min="12292" max="12292" width="6.5703125" style="334" customWidth="1"/>
    <col min="12293" max="12295" width="7.42578125" style="334" customWidth="1"/>
    <col min="12296" max="12296" width="7.140625" style="334" customWidth="1"/>
    <col min="12297" max="12297" width="6.42578125" style="334" customWidth="1"/>
    <col min="12298" max="12301" width="6.7109375" style="334" customWidth="1"/>
    <col min="12302" max="12302" width="12.42578125" style="334" customWidth="1"/>
    <col min="12303" max="12546" width="9.140625" style="334"/>
    <col min="12547" max="12547" width="22.85546875" style="334" customWidth="1"/>
    <col min="12548" max="12548" width="6.5703125" style="334" customWidth="1"/>
    <col min="12549" max="12551" width="7.42578125" style="334" customWidth="1"/>
    <col min="12552" max="12552" width="7.140625" style="334" customWidth="1"/>
    <col min="12553" max="12553" width="6.42578125" style="334" customWidth="1"/>
    <col min="12554" max="12557" width="6.7109375" style="334" customWidth="1"/>
    <col min="12558" max="12558" width="12.42578125" style="334" customWidth="1"/>
    <col min="12559" max="12802" width="9.140625" style="334"/>
    <col min="12803" max="12803" width="22.85546875" style="334" customWidth="1"/>
    <col min="12804" max="12804" width="6.5703125" style="334" customWidth="1"/>
    <col min="12805" max="12807" width="7.42578125" style="334" customWidth="1"/>
    <col min="12808" max="12808" width="7.140625" style="334" customWidth="1"/>
    <col min="12809" max="12809" width="6.42578125" style="334" customWidth="1"/>
    <col min="12810" max="12813" width="6.7109375" style="334" customWidth="1"/>
    <col min="12814" max="12814" width="12.42578125" style="334" customWidth="1"/>
    <col min="12815" max="13058" width="9.140625" style="334"/>
    <col min="13059" max="13059" width="22.85546875" style="334" customWidth="1"/>
    <col min="13060" max="13060" width="6.5703125" style="334" customWidth="1"/>
    <col min="13061" max="13063" width="7.42578125" style="334" customWidth="1"/>
    <col min="13064" max="13064" width="7.140625" style="334" customWidth="1"/>
    <col min="13065" max="13065" width="6.42578125" style="334" customWidth="1"/>
    <col min="13066" max="13069" width="6.7109375" style="334" customWidth="1"/>
    <col min="13070" max="13070" width="12.42578125" style="334" customWidth="1"/>
    <col min="13071" max="13314" width="9.140625" style="334"/>
    <col min="13315" max="13315" width="22.85546875" style="334" customWidth="1"/>
    <col min="13316" max="13316" width="6.5703125" style="334" customWidth="1"/>
    <col min="13317" max="13319" width="7.42578125" style="334" customWidth="1"/>
    <col min="13320" max="13320" width="7.140625" style="334" customWidth="1"/>
    <col min="13321" max="13321" width="6.42578125" style="334" customWidth="1"/>
    <col min="13322" max="13325" width="6.7109375" style="334" customWidth="1"/>
    <col min="13326" max="13326" width="12.42578125" style="334" customWidth="1"/>
    <col min="13327" max="13570" width="9.140625" style="334"/>
    <col min="13571" max="13571" width="22.85546875" style="334" customWidth="1"/>
    <col min="13572" max="13572" width="6.5703125" style="334" customWidth="1"/>
    <col min="13573" max="13575" width="7.42578125" style="334" customWidth="1"/>
    <col min="13576" max="13576" width="7.140625" style="334" customWidth="1"/>
    <col min="13577" max="13577" width="6.42578125" style="334" customWidth="1"/>
    <col min="13578" max="13581" width="6.7109375" style="334" customWidth="1"/>
    <col min="13582" max="13582" width="12.42578125" style="334" customWidth="1"/>
    <col min="13583" max="13826" width="9.140625" style="334"/>
    <col min="13827" max="13827" width="22.85546875" style="334" customWidth="1"/>
    <col min="13828" max="13828" width="6.5703125" style="334" customWidth="1"/>
    <col min="13829" max="13831" width="7.42578125" style="334" customWidth="1"/>
    <col min="13832" max="13832" width="7.140625" style="334" customWidth="1"/>
    <col min="13833" max="13833" width="6.42578125" style="334" customWidth="1"/>
    <col min="13834" max="13837" width="6.7109375" style="334" customWidth="1"/>
    <col min="13838" max="13838" width="12.42578125" style="334" customWidth="1"/>
    <col min="13839" max="14082" width="9.140625" style="334"/>
    <col min="14083" max="14083" width="22.85546875" style="334" customWidth="1"/>
    <col min="14084" max="14084" width="6.5703125" style="334" customWidth="1"/>
    <col min="14085" max="14087" width="7.42578125" style="334" customWidth="1"/>
    <col min="14088" max="14088" width="7.140625" style="334" customWidth="1"/>
    <col min="14089" max="14089" width="6.42578125" style="334" customWidth="1"/>
    <col min="14090" max="14093" width="6.7109375" style="334" customWidth="1"/>
    <col min="14094" max="14094" width="12.42578125" style="334" customWidth="1"/>
    <col min="14095" max="14338" width="9.140625" style="334"/>
    <col min="14339" max="14339" width="22.85546875" style="334" customWidth="1"/>
    <col min="14340" max="14340" width="6.5703125" style="334" customWidth="1"/>
    <col min="14341" max="14343" width="7.42578125" style="334" customWidth="1"/>
    <col min="14344" max="14344" width="7.140625" style="334" customWidth="1"/>
    <col min="14345" max="14345" width="6.42578125" style="334" customWidth="1"/>
    <col min="14346" max="14349" width="6.7109375" style="334" customWidth="1"/>
    <col min="14350" max="14350" width="12.42578125" style="334" customWidth="1"/>
    <col min="14351" max="14594" width="9.140625" style="334"/>
    <col min="14595" max="14595" width="22.85546875" style="334" customWidth="1"/>
    <col min="14596" max="14596" width="6.5703125" style="334" customWidth="1"/>
    <col min="14597" max="14599" width="7.42578125" style="334" customWidth="1"/>
    <col min="14600" max="14600" width="7.140625" style="334" customWidth="1"/>
    <col min="14601" max="14601" width="6.42578125" style="334" customWidth="1"/>
    <col min="14602" max="14605" width="6.7109375" style="334" customWidth="1"/>
    <col min="14606" max="14606" width="12.42578125" style="334" customWidth="1"/>
    <col min="14607" max="14850" width="9.140625" style="334"/>
    <col min="14851" max="14851" width="22.85546875" style="334" customWidth="1"/>
    <col min="14852" max="14852" width="6.5703125" style="334" customWidth="1"/>
    <col min="14853" max="14855" width="7.42578125" style="334" customWidth="1"/>
    <col min="14856" max="14856" width="7.140625" style="334" customWidth="1"/>
    <col min="14857" max="14857" width="6.42578125" style="334" customWidth="1"/>
    <col min="14858" max="14861" width="6.7109375" style="334" customWidth="1"/>
    <col min="14862" max="14862" width="12.42578125" style="334" customWidth="1"/>
    <col min="14863" max="15106" width="9.140625" style="334"/>
    <col min="15107" max="15107" width="22.85546875" style="334" customWidth="1"/>
    <col min="15108" max="15108" width="6.5703125" style="334" customWidth="1"/>
    <col min="15109" max="15111" width="7.42578125" style="334" customWidth="1"/>
    <col min="15112" max="15112" width="7.140625" style="334" customWidth="1"/>
    <col min="15113" max="15113" width="6.42578125" style="334" customWidth="1"/>
    <col min="15114" max="15117" width="6.7109375" style="334" customWidth="1"/>
    <col min="15118" max="15118" width="12.42578125" style="334" customWidth="1"/>
    <col min="15119" max="15362" width="9.140625" style="334"/>
    <col min="15363" max="15363" width="22.85546875" style="334" customWidth="1"/>
    <col min="15364" max="15364" width="6.5703125" style="334" customWidth="1"/>
    <col min="15365" max="15367" width="7.42578125" style="334" customWidth="1"/>
    <col min="15368" max="15368" width="7.140625" style="334" customWidth="1"/>
    <col min="15369" max="15369" width="6.42578125" style="334" customWidth="1"/>
    <col min="15370" max="15373" width="6.7109375" style="334" customWidth="1"/>
    <col min="15374" max="15374" width="12.42578125" style="334" customWidth="1"/>
    <col min="15375" max="15618" width="9.140625" style="334"/>
    <col min="15619" max="15619" width="22.85546875" style="334" customWidth="1"/>
    <col min="15620" max="15620" width="6.5703125" style="334" customWidth="1"/>
    <col min="15621" max="15623" width="7.42578125" style="334" customWidth="1"/>
    <col min="15624" max="15624" width="7.140625" style="334" customWidth="1"/>
    <col min="15625" max="15625" width="6.42578125" style="334" customWidth="1"/>
    <col min="15626" max="15629" width="6.7109375" style="334" customWidth="1"/>
    <col min="15630" max="15630" width="12.42578125" style="334" customWidth="1"/>
    <col min="15631" max="15874" width="9.140625" style="334"/>
    <col min="15875" max="15875" width="22.85546875" style="334" customWidth="1"/>
    <col min="15876" max="15876" width="6.5703125" style="334" customWidth="1"/>
    <col min="15877" max="15879" width="7.42578125" style="334" customWidth="1"/>
    <col min="15880" max="15880" width="7.140625" style="334" customWidth="1"/>
    <col min="15881" max="15881" width="6.42578125" style="334" customWidth="1"/>
    <col min="15882" max="15885" width="6.7109375" style="334" customWidth="1"/>
    <col min="15886" max="15886" width="12.42578125" style="334" customWidth="1"/>
    <col min="15887" max="16130" width="9.140625" style="334"/>
    <col min="16131" max="16131" width="22.85546875" style="334" customWidth="1"/>
    <col min="16132" max="16132" width="6.5703125" style="334" customWidth="1"/>
    <col min="16133" max="16135" width="7.42578125" style="334" customWidth="1"/>
    <col min="16136" max="16136" width="7.140625" style="334" customWidth="1"/>
    <col min="16137" max="16137" width="6.42578125" style="334" customWidth="1"/>
    <col min="16138" max="16141" width="6.7109375" style="334" customWidth="1"/>
    <col min="16142" max="16142" width="12.42578125" style="334" customWidth="1"/>
    <col min="16143" max="16384" width="9.140625" style="334"/>
  </cols>
  <sheetData>
    <row r="1" spans="1:14" ht="20.100000000000001" customHeight="1" x14ac:dyDescent="0.3">
      <c r="A1" s="1501" t="s">
        <v>556</v>
      </c>
      <c r="B1" s="1508"/>
      <c r="C1" s="1508"/>
      <c r="D1" s="1508"/>
      <c r="E1" s="1508"/>
      <c r="F1" s="1508"/>
      <c r="G1" s="1508"/>
      <c r="H1" s="1508"/>
      <c r="I1" s="1508"/>
      <c r="J1" s="90"/>
      <c r="N1" s="345" t="s">
        <v>690</v>
      </c>
    </row>
    <row r="2" spans="1:14" ht="20.100000000000001" customHeight="1" x14ac:dyDescent="0.2">
      <c r="A2" s="344" t="s">
        <v>689</v>
      </c>
      <c r="B2" s="344"/>
      <c r="C2" s="344"/>
      <c r="D2" s="344"/>
      <c r="E2" s="344"/>
      <c r="F2" s="344"/>
      <c r="G2" s="344"/>
    </row>
    <row r="3" spans="1:14" s="301" customFormat="1" ht="20.100000000000001" customHeight="1" x14ac:dyDescent="0.2">
      <c r="A3" s="1511" t="s">
        <v>207</v>
      </c>
      <c r="B3" s="1437" t="s">
        <v>206</v>
      </c>
      <c r="C3" s="1438"/>
      <c r="D3" s="1438"/>
      <c r="E3" s="1438"/>
      <c r="F3" s="1439"/>
      <c r="G3" s="288"/>
      <c r="H3" s="1511" t="s">
        <v>45</v>
      </c>
      <c r="I3" s="1511"/>
      <c r="J3" s="1511"/>
      <c r="K3" s="1511"/>
      <c r="L3" s="1511"/>
      <c r="M3" s="330"/>
      <c r="N3" s="1511" t="s">
        <v>205</v>
      </c>
    </row>
    <row r="4" spans="1:14" s="301" customFormat="1" ht="20.100000000000001" customHeight="1" x14ac:dyDescent="0.2">
      <c r="A4" s="1511"/>
      <c r="B4" s="330">
        <v>2011</v>
      </c>
      <c r="C4" s="330">
        <v>2012</v>
      </c>
      <c r="D4" s="330">
        <v>2013</v>
      </c>
      <c r="E4" s="330">
        <v>2014</v>
      </c>
      <c r="F4" s="330">
        <v>2015</v>
      </c>
      <c r="G4" s="330">
        <v>2016</v>
      </c>
      <c r="H4" s="330">
        <v>2011</v>
      </c>
      <c r="I4" s="330">
        <v>2012</v>
      </c>
      <c r="J4" s="330">
        <v>2013</v>
      </c>
      <c r="K4" s="330">
        <v>2014</v>
      </c>
      <c r="L4" s="330">
        <v>2015</v>
      </c>
      <c r="M4" s="330">
        <v>2016</v>
      </c>
      <c r="N4" s="1472"/>
    </row>
    <row r="5" spans="1:14" s="255" customFormat="1" ht="20.100000000000001" customHeight="1" x14ac:dyDescent="0.2">
      <c r="A5" s="257" t="s">
        <v>688</v>
      </c>
      <c r="B5" s="342">
        <v>0</v>
      </c>
      <c r="C5" s="342">
        <v>0</v>
      </c>
      <c r="D5" s="342">
        <v>0</v>
      </c>
      <c r="E5" s="342">
        <v>0</v>
      </c>
      <c r="F5" s="342">
        <v>0</v>
      </c>
      <c r="G5" s="341">
        <v>0</v>
      </c>
      <c r="H5" s="340">
        <v>0</v>
      </c>
      <c r="I5" s="340">
        <v>0</v>
      </c>
      <c r="J5" s="340">
        <v>0</v>
      </c>
      <c r="K5" s="340">
        <v>0</v>
      </c>
      <c r="L5" s="340">
        <v>0</v>
      </c>
      <c r="M5" s="339">
        <v>0</v>
      </c>
      <c r="N5" s="257">
        <v>1.7</v>
      </c>
    </row>
    <row r="6" spans="1:14" s="255" customFormat="1" ht="20.100000000000001" customHeight="1" x14ac:dyDescent="0.2">
      <c r="A6" s="257" t="s">
        <v>687</v>
      </c>
      <c r="B6" s="342">
        <v>472.4</v>
      </c>
      <c r="C6" s="342">
        <v>435</v>
      </c>
      <c r="D6" s="342">
        <v>329</v>
      </c>
      <c r="E6" s="342">
        <v>472</v>
      </c>
      <c r="F6" s="342">
        <v>284.02</v>
      </c>
      <c r="G6" s="341">
        <v>336.84</v>
      </c>
      <c r="H6" s="340">
        <v>30</v>
      </c>
      <c r="I6" s="340">
        <v>30</v>
      </c>
      <c r="J6" s="340">
        <v>35</v>
      </c>
      <c r="K6" s="340">
        <v>34</v>
      </c>
      <c r="L6" s="340">
        <v>34</v>
      </c>
      <c r="M6" s="339">
        <v>34</v>
      </c>
      <c r="N6" s="257">
        <v>1.86</v>
      </c>
    </row>
    <row r="7" spans="1:14" s="255" customFormat="1" ht="20.100000000000001" customHeight="1" x14ac:dyDescent="0.2">
      <c r="A7" s="257" t="s">
        <v>674</v>
      </c>
      <c r="B7" s="342">
        <v>0</v>
      </c>
      <c r="C7" s="342">
        <v>0</v>
      </c>
      <c r="D7" s="342">
        <v>0</v>
      </c>
      <c r="E7" s="342">
        <v>0</v>
      </c>
      <c r="F7" s="342">
        <v>0</v>
      </c>
      <c r="G7" s="341">
        <v>36.22</v>
      </c>
      <c r="H7" s="340">
        <v>0</v>
      </c>
      <c r="I7" s="340">
        <v>0</v>
      </c>
      <c r="J7" s="340">
        <v>0</v>
      </c>
      <c r="K7" s="340">
        <v>0</v>
      </c>
      <c r="L7" s="340">
        <v>0</v>
      </c>
      <c r="M7" s="339">
        <v>3</v>
      </c>
      <c r="N7" s="257">
        <v>1.86</v>
      </c>
    </row>
    <row r="8" spans="1:14" s="255" customFormat="1" ht="20.100000000000001" customHeight="1" x14ac:dyDescent="0.2">
      <c r="A8" s="257" t="s">
        <v>686</v>
      </c>
      <c r="B8" s="342"/>
      <c r="C8" s="342"/>
      <c r="D8" s="342"/>
      <c r="E8" s="342"/>
      <c r="F8" s="342"/>
      <c r="G8" s="341"/>
      <c r="H8" s="340"/>
      <c r="I8" s="340"/>
      <c r="J8" s="340"/>
      <c r="K8" s="340"/>
      <c r="L8" s="340"/>
      <c r="M8" s="339"/>
      <c r="N8" s="257"/>
    </row>
    <row r="9" spans="1:14" s="255" customFormat="1" ht="20.100000000000001" customHeight="1" x14ac:dyDescent="0.2">
      <c r="A9" s="1512" t="s">
        <v>180</v>
      </c>
      <c r="B9" s="1513"/>
      <c r="C9" s="1513"/>
      <c r="D9" s="1513"/>
      <c r="E9" s="1513"/>
      <c r="F9" s="1513"/>
      <c r="G9" s="1513"/>
      <c r="H9" s="1513"/>
      <c r="I9" s="1513"/>
      <c r="J9" s="1513"/>
      <c r="K9" s="1513"/>
      <c r="L9" s="1513"/>
      <c r="M9" s="1513"/>
      <c r="N9" s="1514"/>
    </row>
    <row r="10" spans="1:14" s="255" customFormat="1" ht="20.100000000000001" customHeight="1" x14ac:dyDescent="0.2">
      <c r="A10" s="257" t="s">
        <v>685</v>
      </c>
      <c r="B10" s="342">
        <v>99.63</v>
      </c>
      <c r="C10" s="342">
        <v>123.8</v>
      </c>
      <c r="D10" s="342">
        <v>142.30000000000001</v>
      </c>
      <c r="E10" s="342">
        <v>105</v>
      </c>
      <c r="F10" s="342">
        <v>167</v>
      </c>
      <c r="G10" s="341">
        <v>151</v>
      </c>
      <c r="H10" s="340">
        <v>6</v>
      </c>
      <c r="I10" s="340">
        <v>8</v>
      </c>
      <c r="J10" s="340">
        <v>6</v>
      </c>
      <c r="K10" s="340">
        <v>6</v>
      </c>
      <c r="L10" s="340">
        <v>6</v>
      </c>
      <c r="M10" s="339">
        <v>8</v>
      </c>
      <c r="N10" s="257">
        <v>2.6</v>
      </c>
    </row>
    <row r="11" spans="1:14" s="255" customFormat="1" ht="20.100000000000001" customHeight="1" x14ac:dyDescent="0.2">
      <c r="A11" s="257" t="s">
        <v>684</v>
      </c>
      <c r="B11" s="342"/>
      <c r="C11" s="342"/>
      <c r="D11" s="342"/>
      <c r="E11" s="342"/>
      <c r="F11" s="342"/>
      <c r="G11" s="341">
        <v>81.5</v>
      </c>
      <c r="H11" s="340"/>
      <c r="I11" s="340"/>
      <c r="J11" s="340"/>
      <c r="K11" s="340"/>
      <c r="L11" s="340"/>
      <c r="M11" s="339">
        <v>13</v>
      </c>
      <c r="N11" s="257">
        <v>1.8</v>
      </c>
    </row>
    <row r="12" spans="1:14" s="255" customFormat="1" ht="20.100000000000001" customHeight="1" x14ac:dyDescent="0.2">
      <c r="A12" s="257" t="s">
        <v>683</v>
      </c>
      <c r="B12" s="342">
        <v>13</v>
      </c>
      <c r="C12" s="342">
        <v>9.6999999999999993</v>
      </c>
      <c r="D12" s="342">
        <v>8</v>
      </c>
      <c r="E12" s="342">
        <v>0</v>
      </c>
      <c r="F12" s="342">
        <v>5</v>
      </c>
      <c r="G12" s="341">
        <v>0</v>
      </c>
      <c r="H12" s="340">
        <v>2</v>
      </c>
      <c r="I12" s="340">
        <v>2</v>
      </c>
      <c r="J12" s="340">
        <v>1</v>
      </c>
      <c r="K12" s="340">
        <v>1</v>
      </c>
      <c r="L12" s="340">
        <v>1</v>
      </c>
      <c r="M12" s="339">
        <v>0</v>
      </c>
      <c r="N12" s="257">
        <v>1.6</v>
      </c>
    </row>
    <row r="13" spans="1:14" s="255" customFormat="1" ht="20.100000000000001" customHeight="1" x14ac:dyDescent="0.2">
      <c r="A13" s="257" t="s">
        <v>682</v>
      </c>
      <c r="B13" s="342">
        <v>15.9</v>
      </c>
      <c r="C13" s="342">
        <v>19</v>
      </c>
      <c r="D13" s="342">
        <v>16</v>
      </c>
      <c r="E13" s="342">
        <v>23</v>
      </c>
      <c r="F13" s="342">
        <v>20</v>
      </c>
      <c r="G13" s="341">
        <v>15</v>
      </c>
      <c r="H13" s="340">
        <v>19</v>
      </c>
      <c r="I13" s="340">
        <v>13</v>
      </c>
      <c r="J13" s="340">
        <v>8</v>
      </c>
      <c r="K13" s="340">
        <v>17</v>
      </c>
      <c r="L13" s="340">
        <v>0</v>
      </c>
      <c r="M13" s="339">
        <v>12</v>
      </c>
      <c r="N13" s="257">
        <v>1.38</v>
      </c>
    </row>
    <row r="14" spans="1:14" s="255" customFormat="1" ht="20.100000000000001" customHeight="1" x14ac:dyDescent="0.2">
      <c r="A14" s="257" t="s">
        <v>681</v>
      </c>
      <c r="B14" s="342">
        <v>38.700000000000003</v>
      </c>
      <c r="C14" s="342">
        <v>57.2</v>
      </c>
      <c r="D14" s="342">
        <v>49.5</v>
      </c>
      <c r="E14" s="342">
        <v>53.6</v>
      </c>
      <c r="F14" s="342">
        <v>70.02</v>
      </c>
      <c r="G14" s="341">
        <v>51.3</v>
      </c>
      <c r="H14" s="340">
        <v>11</v>
      </c>
      <c r="I14" s="340">
        <v>11</v>
      </c>
      <c r="J14" s="340">
        <v>11</v>
      </c>
      <c r="K14" s="340">
        <v>12</v>
      </c>
      <c r="L14" s="340">
        <v>17</v>
      </c>
      <c r="M14" s="339">
        <v>11</v>
      </c>
      <c r="N14" s="257">
        <v>1.8</v>
      </c>
    </row>
    <row r="15" spans="1:14" s="255" customFormat="1" ht="20.100000000000001" customHeight="1" x14ac:dyDescent="0.2">
      <c r="A15" s="257" t="s">
        <v>680</v>
      </c>
      <c r="B15" s="342"/>
      <c r="C15" s="342"/>
      <c r="D15" s="342"/>
      <c r="E15" s="342"/>
      <c r="F15" s="342">
        <v>52.6</v>
      </c>
      <c r="G15" s="341">
        <v>0</v>
      </c>
      <c r="H15" s="340"/>
      <c r="I15" s="340"/>
      <c r="J15" s="340"/>
      <c r="K15" s="340"/>
      <c r="L15" s="340">
        <v>8</v>
      </c>
      <c r="M15" s="339">
        <v>0</v>
      </c>
      <c r="N15" s="257">
        <v>1.8</v>
      </c>
    </row>
    <row r="16" spans="1:14" s="255" customFormat="1" ht="20.100000000000001" customHeight="1" x14ac:dyDescent="0.2">
      <c r="A16" s="257" t="s">
        <v>679</v>
      </c>
      <c r="B16" s="342">
        <v>9.6999999999999993</v>
      </c>
      <c r="C16" s="342">
        <v>14.3</v>
      </c>
      <c r="D16" s="342">
        <v>9.8000000000000007</v>
      </c>
      <c r="E16" s="342">
        <v>0</v>
      </c>
      <c r="F16" s="342">
        <v>14.53</v>
      </c>
      <c r="G16" s="341">
        <v>5</v>
      </c>
      <c r="H16" s="340">
        <v>3</v>
      </c>
      <c r="I16" s="340">
        <v>3</v>
      </c>
      <c r="J16" s="340">
        <v>3</v>
      </c>
      <c r="K16" s="340">
        <v>0</v>
      </c>
      <c r="L16" s="340">
        <v>3</v>
      </c>
      <c r="M16" s="339">
        <v>3</v>
      </c>
      <c r="N16" s="257">
        <v>1.85</v>
      </c>
    </row>
    <row r="17" spans="1:14" s="255" customFormat="1" ht="20.100000000000001" customHeight="1" x14ac:dyDescent="0.2">
      <c r="A17" s="257" t="s">
        <v>678</v>
      </c>
      <c r="B17" s="342">
        <v>149.5</v>
      </c>
      <c r="C17" s="342">
        <v>252.8</v>
      </c>
      <c r="D17" s="342">
        <v>286.39999999999998</v>
      </c>
      <c r="E17" s="342">
        <v>187.6</v>
      </c>
      <c r="F17" s="342">
        <v>240.2</v>
      </c>
      <c r="G17" s="341">
        <v>285.39999999999998</v>
      </c>
      <c r="H17" s="340">
        <v>12</v>
      </c>
      <c r="I17" s="340">
        <v>9</v>
      </c>
      <c r="J17" s="340">
        <v>13</v>
      </c>
      <c r="K17" s="340">
        <v>10</v>
      </c>
      <c r="L17" s="340">
        <v>11</v>
      </c>
      <c r="M17" s="339">
        <v>12</v>
      </c>
      <c r="N17" s="257">
        <v>2.67</v>
      </c>
    </row>
    <row r="18" spans="1:14" s="255" customFormat="1" ht="20.100000000000001" customHeight="1" x14ac:dyDescent="0.2">
      <c r="A18" s="257" t="s">
        <v>677</v>
      </c>
      <c r="B18" s="342">
        <v>5.27</v>
      </c>
      <c r="C18" s="342">
        <v>2.9</v>
      </c>
      <c r="D18" s="342">
        <v>3.5</v>
      </c>
      <c r="E18" s="342">
        <v>8.1999999999999993</v>
      </c>
      <c r="F18" s="342">
        <v>7.59</v>
      </c>
      <c r="G18" s="343">
        <v>4.88</v>
      </c>
      <c r="H18" s="340">
        <v>11</v>
      </c>
      <c r="I18" s="340">
        <v>11</v>
      </c>
      <c r="J18" s="340">
        <v>11</v>
      </c>
      <c r="K18" s="340">
        <v>12</v>
      </c>
      <c r="L18" s="340">
        <v>17</v>
      </c>
      <c r="M18" s="339">
        <v>2</v>
      </c>
      <c r="N18" s="257">
        <v>1.55</v>
      </c>
    </row>
    <row r="19" spans="1:14" s="255" customFormat="1" ht="20.100000000000001" customHeight="1" x14ac:dyDescent="0.2">
      <c r="A19" s="257" t="s">
        <v>676</v>
      </c>
      <c r="B19" s="342">
        <v>0</v>
      </c>
      <c r="C19" s="342">
        <v>3</v>
      </c>
      <c r="D19" s="342">
        <v>5</v>
      </c>
      <c r="E19" s="342">
        <v>5</v>
      </c>
      <c r="F19" s="342">
        <v>26</v>
      </c>
      <c r="G19" s="341">
        <v>64</v>
      </c>
      <c r="H19" s="340">
        <v>0</v>
      </c>
      <c r="I19" s="340">
        <v>6</v>
      </c>
      <c r="J19" s="340">
        <v>6</v>
      </c>
      <c r="K19" s="340">
        <v>6</v>
      </c>
      <c r="L19" s="340">
        <v>6</v>
      </c>
      <c r="M19" s="339">
        <v>6</v>
      </c>
      <c r="N19" s="257">
        <v>1.65</v>
      </c>
    </row>
    <row r="20" spans="1:14" s="255" customFormat="1" ht="20.100000000000001" customHeight="1" x14ac:dyDescent="0.2">
      <c r="A20" s="257" t="s">
        <v>675</v>
      </c>
      <c r="B20" s="342">
        <v>56</v>
      </c>
      <c r="C20" s="342">
        <v>3</v>
      </c>
      <c r="D20" s="342">
        <v>80</v>
      </c>
      <c r="E20" s="342">
        <v>75</v>
      </c>
      <c r="F20" s="342">
        <v>0</v>
      </c>
      <c r="G20" s="341">
        <v>0</v>
      </c>
      <c r="H20" s="340">
        <v>5</v>
      </c>
      <c r="I20" s="340">
        <v>6</v>
      </c>
      <c r="J20" s="340">
        <v>5</v>
      </c>
      <c r="K20" s="340">
        <v>7</v>
      </c>
      <c r="L20" s="340">
        <v>0</v>
      </c>
      <c r="M20" s="339">
        <v>0</v>
      </c>
      <c r="N20" s="257">
        <v>2.78</v>
      </c>
    </row>
    <row r="21" spans="1:14" s="255" customFormat="1" ht="20.100000000000001" customHeight="1" x14ac:dyDescent="0.2">
      <c r="A21" s="257" t="s">
        <v>674</v>
      </c>
      <c r="B21" s="342">
        <v>97.1</v>
      </c>
      <c r="C21" s="342">
        <v>83.9</v>
      </c>
      <c r="D21" s="342">
        <v>82.5</v>
      </c>
      <c r="E21" s="342">
        <v>99</v>
      </c>
      <c r="F21" s="342">
        <v>70.319999999999993</v>
      </c>
      <c r="G21" s="343">
        <v>97.91</v>
      </c>
      <c r="H21" s="340">
        <v>2</v>
      </c>
      <c r="I21" s="340">
        <v>4</v>
      </c>
      <c r="J21" s="340">
        <v>6</v>
      </c>
      <c r="K21" s="340">
        <v>12</v>
      </c>
      <c r="L21" s="340">
        <v>6</v>
      </c>
      <c r="M21" s="339">
        <v>4</v>
      </c>
      <c r="N21" s="257">
        <v>1.65</v>
      </c>
    </row>
    <row r="22" spans="1:14" s="255" customFormat="1" ht="20.100000000000001" customHeight="1" x14ac:dyDescent="0.2">
      <c r="A22" s="257" t="s">
        <v>673</v>
      </c>
      <c r="B22" s="342">
        <v>59</v>
      </c>
      <c r="C22" s="342">
        <v>90</v>
      </c>
      <c r="D22" s="342">
        <v>130</v>
      </c>
      <c r="E22" s="342">
        <v>114</v>
      </c>
      <c r="F22" s="342">
        <v>127</v>
      </c>
      <c r="G22" s="341">
        <v>0</v>
      </c>
      <c r="H22" s="340">
        <v>6</v>
      </c>
      <c r="I22" s="340">
        <v>6</v>
      </c>
      <c r="J22" s="340">
        <v>6</v>
      </c>
      <c r="K22" s="340">
        <v>6</v>
      </c>
      <c r="L22" s="340">
        <v>6</v>
      </c>
      <c r="M22" s="339">
        <v>0</v>
      </c>
      <c r="N22" s="257">
        <v>2.78</v>
      </c>
    </row>
    <row r="23" spans="1:14" s="255" customFormat="1" ht="20.100000000000001" customHeight="1" x14ac:dyDescent="0.2">
      <c r="A23" s="257" t="s">
        <v>672</v>
      </c>
      <c r="B23" s="342"/>
      <c r="C23" s="342"/>
      <c r="D23" s="342">
        <v>30</v>
      </c>
      <c r="E23" s="342">
        <v>10</v>
      </c>
      <c r="F23" s="342">
        <v>10</v>
      </c>
      <c r="G23" s="341">
        <v>10</v>
      </c>
      <c r="H23" s="340"/>
      <c r="I23" s="340"/>
      <c r="J23" s="340">
        <v>2</v>
      </c>
      <c r="K23" s="340">
        <v>3</v>
      </c>
      <c r="L23" s="340">
        <v>4</v>
      </c>
      <c r="M23" s="339">
        <v>5</v>
      </c>
      <c r="N23" s="257">
        <v>1.7</v>
      </c>
    </row>
    <row r="24" spans="1:14" s="255" customFormat="1" ht="20.100000000000001" customHeight="1" x14ac:dyDescent="0.2">
      <c r="A24" s="257" t="s">
        <v>671</v>
      </c>
      <c r="B24" s="342"/>
      <c r="C24" s="342">
        <v>30</v>
      </c>
      <c r="D24" s="342">
        <v>78.5</v>
      </c>
      <c r="E24" s="342">
        <v>55.2</v>
      </c>
      <c r="F24" s="342">
        <v>45.5</v>
      </c>
      <c r="G24" s="341">
        <v>0</v>
      </c>
      <c r="H24" s="340"/>
      <c r="I24" s="340">
        <v>8</v>
      </c>
      <c r="J24" s="340">
        <v>7</v>
      </c>
      <c r="K24" s="340">
        <v>8</v>
      </c>
      <c r="L24" s="340">
        <v>8</v>
      </c>
      <c r="M24" s="339">
        <v>0</v>
      </c>
      <c r="N24" s="257">
        <v>1.8</v>
      </c>
    </row>
    <row r="25" spans="1:14" s="255" customFormat="1" ht="20.100000000000001" customHeight="1" x14ac:dyDescent="0.2">
      <c r="A25" s="260" t="s">
        <v>23</v>
      </c>
      <c r="B25" s="338">
        <f t="shared" ref="B25:M25" si="0">SUM(B5:B24)</f>
        <v>1016.2</v>
      </c>
      <c r="C25" s="338">
        <f t="shared" si="0"/>
        <v>1124.5999999999999</v>
      </c>
      <c r="D25" s="338">
        <f t="shared" si="0"/>
        <v>1250.5</v>
      </c>
      <c r="E25" s="338">
        <f t="shared" si="0"/>
        <v>1207.6000000000001</v>
      </c>
      <c r="F25" s="338">
        <f t="shared" si="0"/>
        <v>1139.78</v>
      </c>
      <c r="G25" s="338">
        <f t="shared" si="0"/>
        <v>1139.05</v>
      </c>
      <c r="H25" s="337">
        <f t="shared" si="0"/>
        <v>107</v>
      </c>
      <c r="I25" s="337">
        <f t="shared" si="0"/>
        <v>117</v>
      </c>
      <c r="J25" s="337">
        <f t="shared" si="0"/>
        <v>120</v>
      </c>
      <c r="K25" s="337">
        <f t="shared" si="0"/>
        <v>134</v>
      </c>
      <c r="L25" s="337">
        <f t="shared" si="0"/>
        <v>127</v>
      </c>
      <c r="M25" s="337">
        <f t="shared" si="0"/>
        <v>113</v>
      </c>
      <c r="N25" s="336"/>
    </row>
    <row r="28" spans="1:14" ht="20.100000000000001" customHeight="1" x14ac:dyDescent="0.2">
      <c r="F28" s="335"/>
      <c r="G28" s="335"/>
    </row>
  </sheetData>
  <sheetProtection selectLockedCells="1"/>
  <mergeCells count="6">
    <mergeCell ref="A9:N9"/>
    <mergeCell ref="A1:I1"/>
    <mergeCell ref="A3:A4"/>
    <mergeCell ref="B3:F3"/>
    <mergeCell ref="H3:L3"/>
    <mergeCell ref="N3:N4"/>
  </mergeCells>
  <printOptions horizontalCentered="1" verticalCentered="1"/>
  <pageMargins left="0.78740157480314965" right="0.78740157480314965" top="0.62992125984251968" bottom="0.74803149606299213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02"/>
  <sheetViews>
    <sheetView showGridLines="0" topLeftCell="A302" zoomScaleNormal="100" workbookViewId="0">
      <selection activeCell="C329" sqref="C329"/>
    </sheetView>
  </sheetViews>
  <sheetFormatPr defaultRowHeight="12.75" x14ac:dyDescent="0.2"/>
  <cols>
    <col min="1" max="1" width="7.42578125" style="110" customWidth="1"/>
    <col min="2" max="2" width="6.7109375" style="110" customWidth="1"/>
    <col min="3" max="3" width="50.140625" style="96" customWidth="1"/>
    <col min="4" max="4" width="65.7109375" style="96" bestFit="1" customWidth="1"/>
    <col min="5" max="256" width="9.140625" style="96"/>
    <col min="257" max="257" width="7.42578125" style="96" customWidth="1"/>
    <col min="258" max="258" width="6.7109375" style="96" customWidth="1"/>
    <col min="259" max="259" width="50.140625" style="96" customWidth="1"/>
    <col min="260" max="260" width="65.7109375" style="96" bestFit="1" customWidth="1"/>
    <col min="261" max="512" width="9.140625" style="96"/>
    <col min="513" max="513" width="7.42578125" style="96" customWidth="1"/>
    <col min="514" max="514" width="6.7109375" style="96" customWidth="1"/>
    <col min="515" max="515" width="50.140625" style="96" customWidth="1"/>
    <col min="516" max="516" width="65.7109375" style="96" bestFit="1" customWidth="1"/>
    <col min="517" max="768" width="9.140625" style="96"/>
    <col min="769" max="769" width="7.42578125" style="96" customWidth="1"/>
    <col min="770" max="770" width="6.7109375" style="96" customWidth="1"/>
    <col min="771" max="771" width="50.140625" style="96" customWidth="1"/>
    <col min="772" max="772" width="65.7109375" style="96" bestFit="1" customWidth="1"/>
    <col min="773" max="1024" width="9.140625" style="96"/>
    <col min="1025" max="1025" width="7.42578125" style="96" customWidth="1"/>
    <col min="1026" max="1026" width="6.7109375" style="96" customWidth="1"/>
    <col min="1027" max="1027" width="50.140625" style="96" customWidth="1"/>
    <col min="1028" max="1028" width="65.7109375" style="96" bestFit="1" customWidth="1"/>
    <col min="1029" max="1280" width="9.140625" style="96"/>
    <col min="1281" max="1281" width="7.42578125" style="96" customWidth="1"/>
    <col min="1282" max="1282" width="6.7109375" style="96" customWidth="1"/>
    <col min="1283" max="1283" width="50.140625" style="96" customWidth="1"/>
    <col min="1284" max="1284" width="65.7109375" style="96" bestFit="1" customWidth="1"/>
    <col min="1285" max="1536" width="9.140625" style="96"/>
    <col min="1537" max="1537" width="7.42578125" style="96" customWidth="1"/>
    <col min="1538" max="1538" width="6.7109375" style="96" customWidth="1"/>
    <col min="1539" max="1539" width="50.140625" style="96" customWidth="1"/>
    <col min="1540" max="1540" width="65.7109375" style="96" bestFit="1" customWidth="1"/>
    <col min="1541" max="1792" width="9.140625" style="96"/>
    <col min="1793" max="1793" width="7.42578125" style="96" customWidth="1"/>
    <col min="1794" max="1794" width="6.7109375" style="96" customWidth="1"/>
    <col min="1795" max="1795" width="50.140625" style="96" customWidth="1"/>
    <col min="1796" max="1796" width="65.7109375" style="96" bestFit="1" customWidth="1"/>
    <col min="1797" max="2048" width="9.140625" style="96"/>
    <col min="2049" max="2049" width="7.42578125" style="96" customWidth="1"/>
    <col min="2050" max="2050" width="6.7109375" style="96" customWidth="1"/>
    <col min="2051" max="2051" width="50.140625" style="96" customWidth="1"/>
    <col min="2052" max="2052" width="65.7109375" style="96" bestFit="1" customWidth="1"/>
    <col min="2053" max="2304" width="9.140625" style="96"/>
    <col min="2305" max="2305" width="7.42578125" style="96" customWidth="1"/>
    <col min="2306" max="2306" width="6.7109375" style="96" customWidth="1"/>
    <col min="2307" max="2307" width="50.140625" style="96" customWidth="1"/>
    <col min="2308" max="2308" width="65.7109375" style="96" bestFit="1" customWidth="1"/>
    <col min="2309" max="2560" width="9.140625" style="96"/>
    <col min="2561" max="2561" width="7.42578125" style="96" customWidth="1"/>
    <col min="2562" max="2562" width="6.7109375" style="96" customWidth="1"/>
    <col min="2563" max="2563" width="50.140625" style="96" customWidth="1"/>
    <col min="2564" max="2564" width="65.7109375" style="96" bestFit="1" customWidth="1"/>
    <col min="2565" max="2816" width="9.140625" style="96"/>
    <col min="2817" max="2817" width="7.42578125" style="96" customWidth="1"/>
    <col min="2818" max="2818" width="6.7109375" style="96" customWidth="1"/>
    <col min="2819" max="2819" width="50.140625" style="96" customWidth="1"/>
    <col min="2820" max="2820" width="65.7109375" style="96" bestFit="1" customWidth="1"/>
    <col min="2821" max="3072" width="9.140625" style="96"/>
    <col min="3073" max="3073" width="7.42578125" style="96" customWidth="1"/>
    <col min="3074" max="3074" width="6.7109375" style="96" customWidth="1"/>
    <col min="3075" max="3075" width="50.140625" style="96" customWidth="1"/>
    <col min="3076" max="3076" width="65.7109375" style="96" bestFit="1" customWidth="1"/>
    <col min="3077" max="3328" width="9.140625" style="96"/>
    <col min="3329" max="3329" width="7.42578125" style="96" customWidth="1"/>
    <col min="3330" max="3330" width="6.7109375" style="96" customWidth="1"/>
    <col min="3331" max="3331" width="50.140625" style="96" customWidth="1"/>
    <col min="3332" max="3332" width="65.7109375" style="96" bestFit="1" customWidth="1"/>
    <col min="3333" max="3584" width="9.140625" style="96"/>
    <col min="3585" max="3585" width="7.42578125" style="96" customWidth="1"/>
    <col min="3586" max="3586" width="6.7109375" style="96" customWidth="1"/>
    <col min="3587" max="3587" width="50.140625" style="96" customWidth="1"/>
    <col min="3588" max="3588" width="65.7109375" style="96" bestFit="1" customWidth="1"/>
    <col min="3589" max="3840" width="9.140625" style="96"/>
    <col min="3841" max="3841" width="7.42578125" style="96" customWidth="1"/>
    <col min="3842" max="3842" width="6.7109375" style="96" customWidth="1"/>
    <col min="3843" max="3843" width="50.140625" style="96" customWidth="1"/>
    <col min="3844" max="3844" width="65.7109375" style="96" bestFit="1" customWidth="1"/>
    <col min="3845" max="4096" width="9.140625" style="96"/>
    <col min="4097" max="4097" width="7.42578125" style="96" customWidth="1"/>
    <col min="4098" max="4098" width="6.7109375" style="96" customWidth="1"/>
    <col min="4099" max="4099" width="50.140625" style="96" customWidth="1"/>
    <col min="4100" max="4100" width="65.7109375" style="96" bestFit="1" customWidth="1"/>
    <col min="4101" max="4352" width="9.140625" style="96"/>
    <col min="4353" max="4353" width="7.42578125" style="96" customWidth="1"/>
    <col min="4354" max="4354" width="6.7109375" style="96" customWidth="1"/>
    <col min="4355" max="4355" width="50.140625" style="96" customWidth="1"/>
    <col min="4356" max="4356" width="65.7109375" style="96" bestFit="1" customWidth="1"/>
    <col min="4357" max="4608" width="9.140625" style="96"/>
    <col min="4609" max="4609" width="7.42578125" style="96" customWidth="1"/>
    <col min="4610" max="4610" width="6.7109375" style="96" customWidth="1"/>
    <col min="4611" max="4611" width="50.140625" style="96" customWidth="1"/>
    <col min="4612" max="4612" width="65.7109375" style="96" bestFit="1" customWidth="1"/>
    <col min="4613" max="4864" width="9.140625" style="96"/>
    <col min="4865" max="4865" width="7.42578125" style="96" customWidth="1"/>
    <col min="4866" max="4866" width="6.7109375" style="96" customWidth="1"/>
    <col min="4867" max="4867" width="50.140625" style="96" customWidth="1"/>
    <col min="4868" max="4868" width="65.7109375" style="96" bestFit="1" customWidth="1"/>
    <col min="4869" max="5120" width="9.140625" style="96"/>
    <col min="5121" max="5121" width="7.42578125" style="96" customWidth="1"/>
    <col min="5122" max="5122" width="6.7109375" style="96" customWidth="1"/>
    <col min="5123" max="5123" width="50.140625" style="96" customWidth="1"/>
    <col min="5124" max="5124" width="65.7109375" style="96" bestFit="1" customWidth="1"/>
    <col min="5125" max="5376" width="9.140625" style="96"/>
    <col min="5377" max="5377" width="7.42578125" style="96" customWidth="1"/>
    <col min="5378" max="5378" width="6.7109375" style="96" customWidth="1"/>
    <col min="5379" max="5379" width="50.140625" style="96" customWidth="1"/>
    <col min="5380" max="5380" width="65.7109375" style="96" bestFit="1" customWidth="1"/>
    <col min="5381" max="5632" width="9.140625" style="96"/>
    <col min="5633" max="5633" width="7.42578125" style="96" customWidth="1"/>
    <col min="5634" max="5634" width="6.7109375" style="96" customWidth="1"/>
    <col min="5635" max="5635" width="50.140625" style="96" customWidth="1"/>
    <col min="5636" max="5636" width="65.7109375" style="96" bestFit="1" customWidth="1"/>
    <col min="5637" max="5888" width="9.140625" style="96"/>
    <col min="5889" max="5889" width="7.42578125" style="96" customWidth="1"/>
    <col min="5890" max="5890" width="6.7109375" style="96" customWidth="1"/>
    <col min="5891" max="5891" width="50.140625" style="96" customWidth="1"/>
    <col min="5892" max="5892" width="65.7109375" style="96" bestFit="1" customWidth="1"/>
    <col min="5893" max="6144" width="9.140625" style="96"/>
    <col min="6145" max="6145" width="7.42578125" style="96" customWidth="1"/>
    <col min="6146" max="6146" width="6.7109375" style="96" customWidth="1"/>
    <col min="6147" max="6147" width="50.140625" style="96" customWidth="1"/>
    <col min="6148" max="6148" width="65.7109375" style="96" bestFit="1" customWidth="1"/>
    <col min="6149" max="6400" width="9.140625" style="96"/>
    <col min="6401" max="6401" width="7.42578125" style="96" customWidth="1"/>
    <col min="6402" max="6402" width="6.7109375" style="96" customWidth="1"/>
    <col min="6403" max="6403" width="50.140625" style="96" customWidth="1"/>
    <col min="6404" max="6404" width="65.7109375" style="96" bestFit="1" customWidth="1"/>
    <col min="6405" max="6656" width="9.140625" style="96"/>
    <col min="6657" max="6657" width="7.42578125" style="96" customWidth="1"/>
    <col min="6658" max="6658" width="6.7109375" style="96" customWidth="1"/>
    <col min="6659" max="6659" width="50.140625" style="96" customWidth="1"/>
    <col min="6660" max="6660" width="65.7109375" style="96" bestFit="1" customWidth="1"/>
    <col min="6661" max="6912" width="9.140625" style="96"/>
    <col min="6913" max="6913" width="7.42578125" style="96" customWidth="1"/>
    <col min="6914" max="6914" width="6.7109375" style="96" customWidth="1"/>
    <col min="6915" max="6915" width="50.140625" style="96" customWidth="1"/>
    <col min="6916" max="6916" width="65.7109375" style="96" bestFit="1" customWidth="1"/>
    <col min="6917" max="7168" width="9.140625" style="96"/>
    <col min="7169" max="7169" width="7.42578125" style="96" customWidth="1"/>
    <col min="7170" max="7170" width="6.7109375" style="96" customWidth="1"/>
    <col min="7171" max="7171" width="50.140625" style="96" customWidth="1"/>
    <col min="7172" max="7172" width="65.7109375" style="96" bestFit="1" customWidth="1"/>
    <col min="7173" max="7424" width="9.140625" style="96"/>
    <col min="7425" max="7425" width="7.42578125" style="96" customWidth="1"/>
    <col min="7426" max="7426" width="6.7109375" style="96" customWidth="1"/>
    <col min="7427" max="7427" width="50.140625" style="96" customWidth="1"/>
    <col min="7428" max="7428" width="65.7109375" style="96" bestFit="1" customWidth="1"/>
    <col min="7429" max="7680" width="9.140625" style="96"/>
    <col min="7681" max="7681" width="7.42578125" style="96" customWidth="1"/>
    <col min="7682" max="7682" width="6.7109375" style="96" customWidth="1"/>
    <col min="7683" max="7683" width="50.140625" style="96" customWidth="1"/>
    <col min="7684" max="7684" width="65.7109375" style="96" bestFit="1" customWidth="1"/>
    <col min="7685" max="7936" width="9.140625" style="96"/>
    <col min="7937" max="7937" width="7.42578125" style="96" customWidth="1"/>
    <col min="7938" max="7938" width="6.7109375" style="96" customWidth="1"/>
    <col min="7939" max="7939" width="50.140625" style="96" customWidth="1"/>
    <col min="7940" max="7940" width="65.7109375" style="96" bestFit="1" customWidth="1"/>
    <col min="7941" max="8192" width="9.140625" style="96"/>
    <col min="8193" max="8193" width="7.42578125" style="96" customWidth="1"/>
    <col min="8194" max="8194" width="6.7109375" style="96" customWidth="1"/>
    <col min="8195" max="8195" width="50.140625" style="96" customWidth="1"/>
    <col min="8196" max="8196" width="65.7109375" style="96" bestFit="1" customWidth="1"/>
    <col min="8197" max="8448" width="9.140625" style="96"/>
    <col min="8449" max="8449" width="7.42578125" style="96" customWidth="1"/>
    <col min="8450" max="8450" width="6.7109375" style="96" customWidth="1"/>
    <col min="8451" max="8451" width="50.140625" style="96" customWidth="1"/>
    <col min="8452" max="8452" width="65.7109375" style="96" bestFit="1" customWidth="1"/>
    <col min="8453" max="8704" width="9.140625" style="96"/>
    <col min="8705" max="8705" width="7.42578125" style="96" customWidth="1"/>
    <col min="8706" max="8706" width="6.7109375" style="96" customWidth="1"/>
    <col min="8707" max="8707" width="50.140625" style="96" customWidth="1"/>
    <col min="8708" max="8708" width="65.7109375" style="96" bestFit="1" customWidth="1"/>
    <col min="8709" max="8960" width="9.140625" style="96"/>
    <col min="8961" max="8961" width="7.42578125" style="96" customWidth="1"/>
    <col min="8962" max="8962" width="6.7109375" style="96" customWidth="1"/>
    <col min="8963" max="8963" width="50.140625" style="96" customWidth="1"/>
    <col min="8964" max="8964" width="65.7109375" style="96" bestFit="1" customWidth="1"/>
    <col min="8965" max="9216" width="9.140625" style="96"/>
    <col min="9217" max="9217" width="7.42578125" style="96" customWidth="1"/>
    <col min="9218" max="9218" width="6.7109375" style="96" customWidth="1"/>
    <col min="9219" max="9219" width="50.140625" style="96" customWidth="1"/>
    <col min="9220" max="9220" width="65.7109375" style="96" bestFit="1" customWidth="1"/>
    <col min="9221" max="9472" width="9.140625" style="96"/>
    <col min="9473" max="9473" width="7.42578125" style="96" customWidth="1"/>
    <col min="9474" max="9474" width="6.7109375" style="96" customWidth="1"/>
    <col min="9475" max="9475" width="50.140625" style="96" customWidth="1"/>
    <col min="9476" max="9476" width="65.7109375" style="96" bestFit="1" customWidth="1"/>
    <col min="9477" max="9728" width="9.140625" style="96"/>
    <col min="9729" max="9729" width="7.42578125" style="96" customWidth="1"/>
    <col min="9730" max="9730" width="6.7109375" style="96" customWidth="1"/>
    <col min="9731" max="9731" width="50.140625" style="96" customWidth="1"/>
    <col min="9732" max="9732" width="65.7109375" style="96" bestFit="1" customWidth="1"/>
    <col min="9733" max="9984" width="9.140625" style="96"/>
    <col min="9985" max="9985" width="7.42578125" style="96" customWidth="1"/>
    <col min="9986" max="9986" width="6.7109375" style="96" customWidth="1"/>
    <col min="9987" max="9987" width="50.140625" style="96" customWidth="1"/>
    <col min="9988" max="9988" width="65.7109375" style="96" bestFit="1" customWidth="1"/>
    <col min="9989" max="10240" width="9.140625" style="96"/>
    <col min="10241" max="10241" width="7.42578125" style="96" customWidth="1"/>
    <col min="10242" max="10242" width="6.7109375" style="96" customWidth="1"/>
    <col min="10243" max="10243" width="50.140625" style="96" customWidth="1"/>
    <col min="10244" max="10244" width="65.7109375" style="96" bestFit="1" customWidth="1"/>
    <col min="10245" max="10496" width="9.140625" style="96"/>
    <col min="10497" max="10497" width="7.42578125" style="96" customWidth="1"/>
    <col min="10498" max="10498" width="6.7109375" style="96" customWidth="1"/>
    <col min="10499" max="10499" width="50.140625" style="96" customWidth="1"/>
    <col min="10500" max="10500" width="65.7109375" style="96" bestFit="1" customWidth="1"/>
    <col min="10501" max="10752" width="9.140625" style="96"/>
    <col min="10753" max="10753" width="7.42578125" style="96" customWidth="1"/>
    <col min="10754" max="10754" width="6.7109375" style="96" customWidth="1"/>
    <col min="10755" max="10755" width="50.140625" style="96" customWidth="1"/>
    <col min="10756" max="10756" width="65.7109375" style="96" bestFit="1" customWidth="1"/>
    <col min="10757" max="11008" width="9.140625" style="96"/>
    <col min="11009" max="11009" width="7.42578125" style="96" customWidth="1"/>
    <col min="11010" max="11010" width="6.7109375" style="96" customWidth="1"/>
    <col min="11011" max="11011" width="50.140625" style="96" customWidth="1"/>
    <col min="11012" max="11012" width="65.7109375" style="96" bestFit="1" customWidth="1"/>
    <col min="11013" max="11264" width="9.140625" style="96"/>
    <col min="11265" max="11265" width="7.42578125" style="96" customWidth="1"/>
    <col min="11266" max="11266" width="6.7109375" style="96" customWidth="1"/>
    <col min="11267" max="11267" width="50.140625" style="96" customWidth="1"/>
    <col min="11268" max="11268" width="65.7109375" style="96" bestFit="1" customWidth="1"/>
    <col min="11269" max="11520" width="9.140625" style="96"/>
    <col min="11521" max="11521" width="7.42578125" style="96" customWidth="1"/>
    <col min="11522" max="11522" width="6.7109375" style="96" customWidth="1"/>
    <col min="11523" max="11523" width="50.140625" style="96" customWidth="1"/>
    <col min="11524" max="11524" width="65.7109375" style="96" bestFit="1" customWidth="1"/>
    <col min="11525" max="11776" width="9.140625" style="96"/>
    <col min="11777" max="11777" width="7.42578125" style="96" customWidth="1"/>
    <col min="11778" max="11778" width="6.7109375" style="96" customWidth="1"/>
    <col min="11779" max="11779" width="50.140625" style="96" customWidth="1"/>
    <col min="11780" max="11780" width="65.7109375" style="96" bestFit="1" customWidth="1"/>
    <col min="11781" max="12032" width="9.140625" style="96"/>
    <col min="12033" max="12033" width="7.42578125" style="96" customWidth="1"/>
    <col min="12034" max="12034" width="6.7109375" style="96" customWidth="1"/>
    <col min="12035" max="12035" width="50.140625" style="96" customWidth="1"/>
    <col min="12036" max="12036" width="65.7109375" style="96" bestFit="1" customWidth="1"/>
    <col min="12037" max="12288" width="9.140625" style="96"/>
    <col min="12289" max="12289" width="7.42578125" style="96" customWidth="1"/>
    <col min="12290" max="12290" width="6.7109375" style="96" customWidth="1"/>
    <col min="12291" max="12291" width="50.140625" style="96" customWidth="1"/>
    <col min="12292" max="12292" width="65.7109375" style="96" bestFit="1" customWidth="1"/>
    <col min="12293" max="12544" width="9.140625" style="96"/>
    <col min="12545" max="12545" width="7.42578125" style="96" customWidth="1"/>
    <col min="12546" max="12546" width="6.7109375" style="96" customWidth="1"/>
    <col min="12547" max="12547" width="50.140625" style="96" customWidth="1"/>
    <col min="12548" max="12548" width="65.7109375" style="96" bestFit="1" customWidth="1"/>
    <col min="12549" max="12800" width="9.140625" style="96"/>
    <col min="12801" max="12801" width="7.42578125" style="96" customWidth="1"/>
    <col min="12802" max="12802" width="6.7109375" style="96" customWidth="1"/>
    <col min="12803" max="12803" width="50.140625" style="96" customWidth="1"/>
    <col min="12804" max="12804" width="65.7109375" style="96" bestFit="1" customWidth="1"/>
    <col min="12805" max="13056" width="9.140625" style="96"/>
    <col min="13057" max="13057" width="7.42578125" style="96" customWidth="1"/>
    <col min="13058" max="13058" width="6.7109375" style="96" customWidth="1"/>
    <col min="13059" max="13059" width="50.140625" style="96" customWidth="1"/>
    <col min="13060" max="13060" width="65.7109375" style="96" bestFit="1" customWidth="1"/>
    <col min="13061" max="13312" width="9.140625" style="96"/>
    <col min="13313" max="13313" width="7.42578125" style="96" customWidth="1"/>
    <col min="13314" max="13314" width="6.7109375" style="96" customWidth="1"/>
    <col min="13315" max="13315" width="50.140625" style="96" customWidth="1"/>
    <col min="13316" max="13316" width="65.7109375" style="96" bestFit="1" customWidth="1"/>
    <col min="13317" max="13568" width="9.140625" style="96"/>
    <col min="13569" max="13569" width="7.42578125" style="96" customWidth="1"/>
    <col min="13570" max="13570" width="6.7109375" style="96" customWidth="1"/>
    <col min="13571" max="13571" width="50.140625" style="96" customWidth="1"/>
    <col min="13572" max="13572" width="65.7109375" style="96" bestFit="1" customWidth="1"/>
    <col min="13573" max="13824" width="9.140625" style="96"/>
    <col min="13825" max="13825" width="7.42578125" style="96" customWidth="1"/>
    <col min="13826" max="13826" width="6.7109375" style="96" customWidth="1"/>
    <col min="13827" max="13827" width="50.140625" style="96" customWidth="1"/>
    <col min="13828" max="13828" width="65.7109375" style="96" bestFit="1" customWidth="1"/>
    <col min="13829" max="14080" width="9.140625" style="96"/>
    <col min="14081" max="14081" width="7.42578125" style="96" customWidth="1"/>
    <col min="14082" max="14082" width="6.7109375" style="96" customWidth="1"/>
    <col min="14083" max="14083" width="50.140625" style="96" customWidth="1"/>
    <col min="14084" max="14084" width="65.7109375" style="96" bestFit="1" customWidth="1"/>
    <col min="14085" max="14336" width="9.140625" style="96"/>
    <col min="14337" max="14337" width="7.42578125" style="96" customWidth="1"/>
    <col min="14338" max="14338" width="6.7109375" style="96" customWidth="1"/>
    <col min="14339" max="14339" width="50.140625" style="96" customWidth="1"/>
    <col min="14340" max="14340" width="65.7109375" style="96" bestFit="1" customWidth="1"/>
    <col min="14341" max="14592" width="9.140625" style="96"/>
    <col min="14593" max="14593" width="7.42578125" style="96" customWidth="1"/>
    <col min="14594" max="14594" width="6.7109375" style="96" customWidth="1"/>
    <col min="14595" max="14595" width="50.140625" style="96" customWidth="1"/>
    <col min="14596" max="14596" width="65.7109375" style="96" bestFit="1" customWidth="1"/>
    <col min="14597" max="14848" width="9.140625" style="96"/>
    <col min="14849" max="14849" width="7.42578125" style="96" customWidth="1"/>
    <col min="14850" max="14850" width="6.7109375" style="96" customWidth="1"/>
    <col min="14851" max="14851" width="50.140625" style="96" customWidth="1"/>
    <col min="14852" max="14852" width="65.7109375" style="96" bestFit="1" customWidth="1"/>
    <col min="14853" max="15104" width="9.140625" style="96"/>
    <col min="15105" max="15105" width="7.42578125" style="96" customWidth="1"/>
    <col min="15106" max="15106" width="6.7109375" style="96" customWidth="1"/>
    <col min="15107" max="15107" width="50.140625" style="96" customWidth="1"/>
    <col min="15108" max="15108" width="65.7109375" style="96" bestFit="1" customWidth="1"/>
    <col min="15109" max="15360" width="9.140625" style="96"/>
    <col min="15361" max="15361" width="7.42578125" style="96" customWidth="1"/>
    <col min="15362" max="15362" width="6.7109375" style="96" customWidth="1"/>
    <col min="15363" max="15363" width="50.140625" style="96" customWidth="1"/>
    <col min="15364" max="15364" width="65.7109375" style="96" bestFit="1" customWidth="1"/>
    <col min="15365" max="15616" width="9.140625" style="96"/>
    <col min="15617" max="15617" width="7.42578125" style="96" customWidth="1"/>
    <col min="15618" max="15618" width="6.7109375" style="96" customWidth="1"/>
    <col min="15619" max="15619" width="50.140625" style="96" customWidth="1"/>
    <col min="15620" max="15620" width="65.7109375" style="96" bestFit="1" customWidth="1"/>
    <col min="15621" max="15872" width="9.140625" style="96"/>
    <col min="15873" max="15873" width="7.42578125" style="96" customWidth="1"/>
    <col min="15874" max="15874" width="6.7109375" style="96" customWidth="1"/>
    <col min="15875" max="15875" width="50.140625" style="96" customWidth="1"/>
    <col min="15876" max="15876" width="65.7109375" style="96" bestFit="1" customWidth="1"/>
    <col min="15877" max="16128" width="9.140625" style="96"/>
    <col min="16129" max="16129" width="7.42578125" style="96" customWidth="1"/>
    <col min="16130" max="16130" width="6.7109375" style="96" customWidth="1"/>
    <col min="16131" max="16131" width="50.140625" style="96" customWidth="1"/>
    <col min="16132" max="16132" width="65.7109375" style="96" bestFit="1" customWidth="1"/>
    <col min="16133" max="16384" width="9.140625" style="96"/>
  </cols>
  <sheetData>
    <row r="1" spans="1:5" x14ac:dyDescent="0.2">
      <c r="A1" s="1073" t="s">
        <v>2213</v>
      </c>
      <c r="B1" s="1073"/>
      <c r="C1" s="1073"/>
      <c r="D1" s="1073"/>
      <c r="E1" s="990"/>
    </row>
    <row r="2" spans="1:5" ht="15" x14ac:dyDescent="0.2">
      <c r="A2" s="1074" t="s">
        <v>2212</v>
      </c>
      <c r="B2" s="1074"/>
      <c r="C2" s="1074"/>
      <c r="D2" s="1074"/>
      <c r="E2" s="542"/>
    </row>
    <row r="3" spans="1:5" ht="36" customHeight="1" x14ac:dyDescent="0.2">
      <c r="A3" s="1075" t="s">
        <v>2211</v>
      </c>
      <c r="B3" s="1075"/>
      <c r="C3" s="1075"/>
      <c r="D3" s="1075"/>
    </row>
    <row r="4" spans="1:5" x14ac:dyDescent="0.2">
      <c r="A4" s="1076" t="s">
        <v>2210</v>
      </c>
      <c r="B4" s="1076"/>
      <c r="C4" s="1076"/>
      <c r="D4" s="1076"/>
      <c r="E4" s="542"/>
    </row>
    <row r="5" spans="1:5" x14ac:dyDescent="0.2">
      <c r="A5" s="1077" t="s">
        <v>2209</v>
      </c>
      <c r="B5" s="1077"/>
      <c r="C5" s="1077"/>
      <c r="D5" s="1077"/>
    </row>
    <row r="6" spans="1:5" x14ac:dyDescent="0.2">
      <c r="A6" s="96"/>
      <c r="B6" s="989"/>
    </row>
    <row r="7" spans="1:5" s="994" customFormat="1" ht="25.5" x14ac:dyDescent="0.2">
      <c r="A7" s="1001" t="s">
        <v>1436</v>
      </c>
      <c r="B7" s="1001" t="s">
        <v>1730</v>
      </c>
      <c r="C7" s="1000" t="s">
        <v>2208</v>
      </c>
      <c r="D7" s="1000" t="s">
        <v>2207</v>
      </c>
    </row>
    <row r="8" spans="1:5" x14ac:dyDescent="0.2">
      <c r="C8" s="542" t="s">
        <v>1143</v>
      </c>
    </row>
    <row r="9" spans="1:5" x14ac:dyDescent="0.2">
      <c r="C9" s="542"/>
    </row>
    <row r="10" spans="1:5" x14ac:dyDescent="0.2">
      <c r="A10" s="110">
        <v>1</v>
      </c>
      <c r="B10" s="110">
        <v>1</v>
      </c>
      <c r="C10" s="993" t="s">
        <v>2206</v>
      </c>
      <c r="D10" s="96" t="s">
        <v>2205</v>
      </c>
    </row>
    <row r="11" spans="1:5" x14ac:dyDescent="0.2">
      <c r="A11" s="110">
        <v>2</v>
      </c>
      <c r="B11" s="110">
        <v>2</v>
      </c>
      <c r="C11" s="993" t="s">
        <v>2204</v>
      </c>
      <c r="D11" s="96" t="s">
        <v>2203</v>
      </c>
    </row>
    <row r="13" spans="1:5" x14ac:dyDescent="0.2">
      <c r="C13" s="542" t="s">
        <v>1142</v>
      </c>
    </row>
    <row r="14" spans="1:5" x14ac:dyDescent="0.2">
      <c r="C14" s="542"/>
    </row>
    <row r="15" spans="1:5" x14ac:dyDescent="0.2">
      <c r="A15" s="110">
        <v>3</v>
      </c>
      <c r="B15" s="110">
        <v>3</v>
      </c>
      <c r="C15" s="993" t="s">
        <v>2202</v>
      </c>
      <c r="D15" s="96" t="s">
        <v>2201</v>
      </c>
    </row>
    <row r="16" spans="1:5" x14ac:dyDescent="0.2">
      <c r="B16" s="110">
        <v>4</v>
      </c>
      <c r="C16" s="96" t="s">
        <v>1938</v>
      </c>
      <c r="D16" s="96" t="s">
        <v>2200</v>
      </c>
    </row>
    <row r="17" spans="1:4" x14ac:dyDescent="0.2">
      <c r="A17" s="110">
        <v>4</v>
      </c>
      <c r="B17" s="110">
        <v>5</v>
      </c>
      <c r="C17" s="96" t="s">
        <v>2199</v>
      </c>
      <c r="D17" s="96" t="s">
        <v>2198</v>
      </c>
    </row>
    <row r="18" spans="1:4" x14ac:dyDescent="0.2">
      <c r="B18" s="110">
        <v>6</v>
      </c>
      <c r="C18" s="96" t="s">
        <v>1938</v>
      </c>
      <c r="D18" s="96" t="s">
        <v>2197</v>
      </c>
    </row>
    <row r="19" spans="1:4" x14ac:dyDescent="0.2">
      <c r="B19" s="110">
        <v>7</v>
      </c>
      <c r="C19" s="993" t="s">
        <v>1938</v>
      </c>
      <c r="D19" s="96" t="s">
        <v>2196</v>
      </c>
    </row>
    <row r="20" spans="1:4" x14ac:dyDescent="0.2">
      <c r="B20" s="110">
        <v>8</v>
      </c>
      <c r="C20" s="993" t="s">
        <v>1938</v>
      </c>
      <c r="D20" s="96" t="s">
        <v>2195</v>
      </c>
    </row>
    <row r="21" spans="1:4" x14ac:dyDescent="0.2">
      <c r="A21" s="110">
        <v>5</v>
      </c>
      <c r="B21" s="110">
        <v>9</v>
      </c>
      <c r="C21" s="993" t="s">
        <v>2194</v>
      </c>
      <c r="D21" s="96" t="s">
        <v>2193</v>
      </c>
    </row>
    <row r="22" spans="1:4" x14ac:dyDescent="0.2">
      <c r="A22" s="110">
        <v>6</v>
      </c>
      <c r="B22" s="999">
        <v>10</v>
      </c>
      <c r="C22" s="993" t="s">
        <v>2192</v>
      </c>
      <c r="D22" s="96" t="s">
        <v>2191</v>
      </c>
    </row>
    <row r="23" spans="1:4" x14ac:dyDescent="0.2">
      <c r="A23" s="110">
        <v>7</v>
      </c>
      <c r="B23" s="999">
        <v>11</v>
      </c>
      <c r="C23" s="993" t="s">
        <v>2190</v>
      </c>
      <c r="D23" s="96" t="s">
        <v>2189</v>
      </c>
    </row>
    <row r="24" spans="1:4" x14ac:dyDescent="0.2">
      <c r="B24" s="999">
        <v>12</v>
      </c>
      <c r="C24" s="993"/>
      <c r="D24" s="96" t="s">
        <v>2188</v>
      </c>
    </row>
    <row r="25" spans="1:4" x14ac:dyDescent="0.2">
      <c r="B25" s="999">
        <v>13</v>
      </c>
      <c r="D25" s="96" t="s">
        <v>2187</v>
      </c>
    </row>
    <row r="26" spans="1:4" x14ac:dyDescent="0.2">
      <c r="B26" s="999">
        <v>14</v>
      </c>
      <c r="D26" s="96" t="s">
        <v>2186</v>
      </c>
    </row>
    <row r="27" spans="1:4" x14ac:dyDescent="0.2">
      <c r="B27" s="999">
        <v>15</v>
      </c>
      <c r="D27" s="96" t="s">
        <v>2185</v>
      </c>
    </row>
    <row r="28" spans="1:4" x14ac:dyDescent="0.2">
      <c r="B28" s="999">
        <v>16</v>
      </c>
      <c r="C28" s="993"/>
      <c r="D28" s="96" t="s">
        <v>2184</v>
      </c>
    </row>
    <row r="29" spans="1:4" x14ac:dyDescent="0.2">
      <c r="B29" s="999">
        <v>17</v>
      </c>
      <c r="C29" s="993"/>
      <c r="D29" s="96" t="s">
        <v>2183</v>
      </c>
    </row>
    <row r="30" spans="1:4" x14ac:dyDescent="0.2">
      <c r="B30" s="999">
        <v>18</v>
      </c>
      <c r="C30" s="993"/>
      <c r="D30" s="96" t="s">
        <v>2182</v>
      </c>
    </row>
    <row r="31" spans="1:4" x14ac:dyDescent="0.2">
      <c r="B31" s="999">
        <v>19</v>
      </c>
      <c r="C31" s="993"/>
      <c r="D31" s="96" t="s">
        <v>2181</v>
      </c>
    </row>
    <row r="32" spans="1:4" x14ac:dyDescent="0.2">
      <c r="B32" s="999">
        <v>20</v>
      </c>
      <c r="C32" s="993"/>
      <c r="D32" s="96" t="s">
        <v>2180</v>
      </c>
    </row>
    <row r="33" spans="1:4" x14ac:dyDescent="0.2">
      <c r="B33" s="999">
        <v>21</v>
      </c>
      <c r="C33" s="993"/>
      <c r="D33" s="96" t="s">
        <v>2179</v>
      </c>
    </row>
    <row r="34" spans="1:4" x14ac:dyDescent="0.2">
      <c r="B34" s="999">
        <v>22</v>
      </c>
      <c r="C34" s="993"/>
      <c r="D34" s="96" t="s">
        <v>2178</v>
      </c>
    </row>
    <row r="35" spans="1:4" x14ac:dyDescent="0.2">
      <c r="B35" s="999">
        <v>23</v>
      </c>
      <c r="C35" s="993"/>
      <c r="D35" s="96" t="s">
        <v>2177</v>
      </c>
    </row>
    <row r="36" spans="1:4" x14ac:dyDescent="0.2">
      <c r="B36" s="999">
        <v>24</v>
      </c>
      <c r="C36" s="993"/>
      <c r="D36" s="96" t="s">
        <v>2176</v>
      </c>
    </row>
    <row r="37" spans="1:4" x14ac:dyDescent="0.2">
      <c r="B37" s="999">
        <v>25</v>
      </c>
      <c r="C37" s="993" t="s">
        <v>1938</v>
      </c>
      <c r="D37" s="96" t="s">
        <v>2175</v>
      </c>
    </row>
    <row r="38" spans="1:4" x14ac:dyDescent="0.2">
      <c r="A38" s="110">
        <v>8</v>
      </c>
      <c r="B38" s="999">
        <v>26</v>
      </c>
      <c r="C38" s="993" t="s">
        <v>2174</v>
      </c>
      <c r="D38" s="96" t="s">
        <v>2173</v>
      </c>
    </row>
    <row r="39" spans="1:4" x14ac:dyDescent="0.2">
      <c r="B39" s="999">
        <v>27</v>
      </c>
      <c r="C39" s="993" t="s">
        <v>1938</v>
      </c>
      <c r="D39" s="96" t="s">
        <v>2172</v>
      </c>
    </row>
    <row r="40" spans="1:4" x14ac:dyDescent="0.2">
      <c r="C40" s="993"/>
    </row>
    <row r="41" spans="1:4" x14ac:dyDescent="0.2">
      <c r="C41" s="998" t="s">
        <v>13</v>
      </c>
    </row>
    <row r="42" spans="1:4" x14ac:dyDescent="0.2">
      <c r="C42" s="993"/>
    </row>
    <row r="43" spans="1:4" x14ac:dyDescent="0.2">
      <c r="A43" s="110">
        <v>9</v>
      </c>
      <c r="B43" s="110">
        <v>28</v>
      </c>
      <c r="C43" s="993" t="s">
        <v>2171</v>
      </c>
      <c r="D43" s="96" t="s">
        <v>2170</v>
      </c>
    </row>
    <row r="44" spans="1:4" x14ac:dyDescent="0.2">
      <c r="A44" s="110">
        <v>10</v>
      </c>
      <c r="B44" s="110">
        <v>29</v>
      </c>
      <c r="C44" s="993" t="s">
        <v>2169</v>
      </c>
      <c r="D44" s="96" t="s">
        <v>2168</v>
      </c>
    </row>
    <row r="45" spans="1:4" x14ac:dyDescent="0.2">
      <c r="C45" s="993"/>
    </row>
    <row r="46" spans="1:4" x14ac:dyDescent="0.2">
      <c r="C46" s="998" t="s">
        <v>2167</v>
      </c>
    </row>
    <row r="47" spans="1:4" x14ac:dyDescent="0.2">
      <c r="C47" s="993"/>
    </row>
    <row r="48" spans="1:4" x14ac:dyDescent="0.2">
      <c r="C48" s="998" t="s">
        <v>10</v>
      </c>
    </row>
    <row r="49" spans="1:4" x14ac:dyDescent="0.2">
      <c r="C49" s="993"/>
    </row>
    <row r="50" spans="1:4" x14ac:dyDescent="0.2">
      <c r="A50" s="110">
        <v>11</v>
      </c>
      <c r="B50" s="110">
        <v>30</v>
      </c>
      <c r="C50" s="993" t="s">
        <v>2166</v>
      </c>
      <c r="D50" s="96" t="s">
        <v>2165</v>
      </c>
    </row>
    <row r="51" spans="1:4" x14ac:dyDescent="0.2">
      <c r="B51" s="110">
        <v>31</v>
      </c>
      <c r="C51" s="993"/>
      <c r="D51" s="96" t="s">
        <v>2164</v>
      </c>
    </row>
    <row r="52" spans="1:4" x14ac:dyDescent="0.2">
      <c r="B52" s="110">
        <v>32</v>
      </c>
      <c r="C52" s="993"/>
      <c r="D52" s="96" t="s">
        <v>2163</v>
      </c>
    </row>
    <row r="53" spans="1:4" x14ac:dyDescent="0.2">
      <c r="B53" s="110">
        <v>33</v>
      </c>
      <c r="C53" s="993"/>
      <c r="D53" s="96" t="s">
        <v>2162</v>
      </c>
    </row>
    <row r="54" spans="1:4" x14ac:dyDescent="0.2">
      <c r="B54" s="110">
        <v>34</v>
      </c>
      <c r="C54" s="993"/>
      <c r="D54" s="96" t="s">
        <v>2161</v>
      </c>
    </row>
    <row r="55" spans="1:4" x14ac:dyDescent="0.2">
      <c r="B55" s="110">
        <v>35</v>
      </c>
      <c r="C55" s="993"/>
      <c r="D55" s="96" t="s">
        <v>2160</v>
      </c>
    </row>
    <row r="56" spans="1:4" x14ac:dyDescent="0.2">
      <c r="A56" s="110">
        <v>12</v>
      </c>
      <c r="B56" s="110">
        <v>36</v>
      </c>
      <c r="C56" s="993" t="s">
        <v>2159</v>
      </c>
      <c r="D56" s="96" t="s">
        <v>2158</v>
      </c>
    </row>
    <row r="57" spans="1:4" x14ac:dyDescent="0.2">
      <c r="A57" s="110">
        <v>13</v>
      </c>
      <c r="B57" s="110">
        <v>37</v>
      </c>
      <c r="C57" s="993" t="s">
        <v>2072</v>
      </c>
      <c r="D57" s="96" t="s">
        <v>2157</v>
      </c>
    </row>
    <row r="58" spans="1:4" x14ac:dyDescent="0.2">
      <c r="A58" s="110">
        <v>14</v>
      </c>
      <c r="B58" s="110">
        <v>38</v>
      </c>
      <c r="C58" s="993" t="s">
        <v>2156</v>
      </c>
      <c r="D58" s="96" t="s">
        <v>2155</v>
      </c>
    </row>
    <row r="59" spans="1:4" x14ac:dyDescent="0.2">
      <c r="B59" s="110">
        <v>39</v>
      </c>
      <c r="C59" s="993" t="s">
        <v>1938</v>
      </c>
      <c r="D59" s="96" t="s">
        <v>2154</v>
      </c>
    </row>
    <row r="60" spans="1:4" x14ac:dyDescent="0.2">
      <c r="A60" s="110">
        <v>15</v>
      </c>
      <c r="B60" s="110">
        <v>40</v>
      </c>
      <c r="C60" s="993" t="s">
        <v>2068</v>
      </c>
      <c r="D60" s="96" t="s">
        <v>2153</v>
      </c>
    </row>
    <row r="61" spans="1:4" x14ac:dyDescent="0.2">
      <c r="A61" s="110">
        <v>16</v>
      </c>
      <c r="B61" s="110">
        <v>41</v>
      </c>
      <c r="C61" s="993" t="s">
        <v>1965</v>
      </c>
      <c r="D61" s="96" t="s">
        <v>2152</v>
      </c>
    </row>
    <row r="62" spans="1:4" x14ac:dyDescent="0.2">
      <c r="A62" s="110">
        <v>17</v>
      </c>
      <c r="B62" s="110">
        <v>42</v>
      </c>
      <c r="C62" s="993" t="s">
        <v>2151</v>
      </c>
      <c r="D62" s="96" t="s">
        <v>2150</v>
      </c>
    </row>
    <row r="63" spans="1:4" x14ac:dyDescent="0.2">
      <c r="A63" s="40"/>
      <c r="B63" s="110">
        <v>43</v>
      </c>
      <c r="D63" s="96" t="s">
        <v>2149</v>
      </c>
    </row>
    <row r="64" spans="1:4" x14ac:dyDescent="0.2">
      <c r="B64" s="110">
        <v>44</v>
      </c>
      <c r="C64" s="993" t="s">
        <v>1938</v>
      </c>
      <c r="D64" s="96" t="s">
        <v>2148</v>
      </c>
    </row>
    <row r="65" spans="1:4" x14ac:dyDescent="0.2">
      <c r="A65" s="110">
        <v>18</v>
      </c>
      <c r="B65" s="110">
        <v>45</v>
      </c>
      <c r="C65" s="993" t="s">
        <v>2147</v>
      </c>
      <c r="D65" s="96" t="s">
        <v>2146</v>
      </c>
    </row>
    <row r="66" spans="1:4" x14ac:dyDescent="0.2">
      <c r="B66" s="110">
        <v>46</v>
      </c>
      <c r="C66" s="993" t="s">
        <v>1938</v>
      </c>
      <c r="D66" s="96" t="s">
        <v>2145</v>
      </c>
    </row>
    <row r="67" spans="1:4" x14ac:dyDescent="0.2">
      <c r="A67" s="110">
        <v>19</v>
      </c>
      <c r="B67" s="110">
        <v>47</v>
      </c>
      <c r="C67" s="993" t="s">
        <v>2144</v>
      </c>
      <c r="D67" s="96" t="s">
        <v>2143</v>
      </c>
    </row>
    <row r="68" spans="1:4" x14ac:dyDescent="0.2">
      <c r="A68" s="110">
        <v>20</v>
      </c>
      <c r="B68" s="110">
        <v>48</v>
      </c>
      <c r="C68" s="993" t="s">
        <v>2142</v>
      </c>
      <c r="D68" s="96" t="s">
        <v>2141</v>
      </c>
    </row>
    <row r="69" spans="1:4" x14ac:dyDescent="0.2">
      <c r="B69" s="110">
        <v>49</v>
      </c>
      <c r="C69" s="993"/>
      <c r="D69" s="96" t="s">
        <v>2140</v>
      </c>
    </row>
    <row r="70" spans="1:4" x14ac:dyDescent="0.2">
      <c r="B70" s="110">
        <v>50</v>
      </c>
      <c r="C70" s="993"/>
      <c r="D70" s="96" t="s">
        <v>2139</v>
      </c>
    </row>
    <row r="71" spans="1:4" x14ac:dyDescent="0.2">
      <c r="A71" s="110">
        <v>21</v>
      </c>
      <c r="B71" s="110">
        <v>51</v>
      </c>
      <c r="C71" s="993" t="s">
        <v>2138</v>
      </c>
      <c r="D71" s="96" t="s">
        <v>2137</v>
      </c>
    </row>
    <row r="72" spans="1:4" ht="12.75" customHeight="1" x14ac:dyDescent="0.2">
      <c r="A72" s="110">
        <v>22</v>
      </c>
      <c r="B72" s="110">
        <v>52</v>
      </c>
      <c r="C72" s="993" t="s">
        <v>2136</v>
      </c>
      <c r="D72" s="96" t="s">
        <v>2135</v>
      </c>
    </row>
    <row r="73" spans="1:4" ht="26.25" customHeight="1" x14ac:dyDescent="0.2">
      <c r="A73" s="110">
        <v>23</v>
      </c>
      <c r="B73" s="110">
        <v>53</v>
      </c>
      <c r="C73" s="993" t="s">
        <v>2134</v>
      </c>
      <c r="D73" s="96" t="s">
        <v>2133</v>
      </c>
    </row>
    <row r="74" spans="1:4" ht="25.5" x14ac:dyDescent="0.2">
      <c r="A74" s="110">
        <v>24</v>
      </c>
      <c r="B74" s="110">
        <v>54</v>
      </c>
      <c r="C74" s="993" t="s">
        <v>2132</v>
      </c>
      <c r="D74" s="96" t="s">
        <v>2131</v>
      </c>
    </row>
    <row r="75" spans="1:4" x14ac:dyDescent="0.2">
      <c r="A75" s="110">
        <v>25</v>
      </c>
      <c r="B75" s="110">
        <v>55</v>
      </c>
      <c r="C75" s="993" t="s">
        <v>2130</v>
      </c>
      <c r="D75" s="96" t="s">
        <v>2129</v>
      </c>
    </row>
    <row r="76" spans="1:4" x14ac:dyDescent="0.2">
      <c r="B76" s="110">
        <v>56</v>
      </c>
      <c r="C76" s="993"/>
      <c r="D76" s="96" t="s">
        <v>2128</v>
      </c>
    </row>
    <row r="77" spans="1:4" ht="25.5" x14ac:dyDescent="0.2">
      <c r="A77" s="110">
        <v>26</v>
      </c>
      <c r="B77" s="110">
        <v>57</v>
      </c>
      <c r="C77" s="993" t="s">
        <v>2127</v>
      </c>
      <c r="D77" s="96" t="s">
        <v>2126</v>
      </c>
    </row>
    <row r="78" spans="1:4" x14ac:dyDescent="0.2">
      <c r="A78" s="110">
        <v>27</v>
      </c>
      <c r="B78" s="110">
        <v>58</v>
      </c>
      <c r="C78" s="993" t="s">
        <v>2125</v>
      </c>
      <c r="D78" s="96" t="s">
        <v>2124</v>
      </c>
    </row>
    <row r="79" spans="1:4" x14ac:dyDescent="0.2">
      <c r="A79" s="110">
        <v>28</v>
      </c>
      <c r="B79" s="110">
        <v>59</v>
      </c>
      <c r="C79" s="993" t="s">
        <v>2123</v>
      </c>
      <c r="D79" s="96" t="s">
        <v>2122</v>
      </c>
    </row>
    <row r="80" spans="1:4" x14ac:dyDescent="0.2">
      <c r="A80" s="110">
        <v>29</v>
      </c>
      <c r="B80" s="110">
        <v>60</v>
      </c>
      <c r="C80" s="993" t="s">
        <v>2121</v>
      </c>
      <c r="D80" s="96" t="s">
        <v>2120</v>
      </c>
    </row>
    <row r="81" spans="1:4" x14ac:dyDescent="0.2">
      <c r="A81" s="110">
        <v>30</v>
      </c>
      <c r="B81" s="110">
        <v>61</v>
      </c>
      <c r="C81" s="993" t="s">
        <v>2119</v>
      </c>
      <c r="D81" s="96" t="s">
        <v>2118</v>
      </c>
    </row>
    <row r="82" spans="1:4" x14ac:dyDescent="0.2">
      <c r="C82" s="993"/>
    </row>
    <row r="83" spans="1:4" x14ac:dyDescent="0.2">
      <c r="A83" s="40"/>
      <c r="C83" s="998" t="s">
        <v>9</v>
      </c>
    </row>
    <row r="84" spans="1:4" x14ac:dyDescent="0.2">
      <c r="C84" s="993"/>
    </row>
    <row r="85" spans="1:4" x14ac:dyDescent="0.2">
      <c r="A85" s="110">
        <v>31</v>
      </c>
      <c r="B85" s="110">
        <v>62</v>
      </c>
      <c r="C85" s="993" t="s">
        <v>2117</v>
      </c>
      <c r="D85" s="96" t="s">
        <v>2116</v>
      </c>
    </row>
    <row r="86" spans="1:4" x14ac:dyDescent="0.2">
      <c r="A86" s="110">
        <v>32</v>
      </c>
      <c r="B86" s="110">
        <v>63</v>
      </c>
      <c r="C86" s="993" t="s">
        <v>2115</v>
      </c>
      <c r="D86" s="96" t="s">
        <v>2007</v>
      </c>
    </row>
    <row r="87" spans="1:4" x14ac:dyDescent="0.2">
      <c r="A87" s="110">
        <v>33</v>
      </c>
      <c r="B87" s="110">
        <v>64</v>
      </c>
      <c r="C87" s="993" t="s">
        <v>2114</v>
      </c>
      <c r="D87" s="96" t="s">
        <v>2113</v>
      </c>
    </row>
    <row r="88" spans="1:4" x14ac:dyDescent="0.2">
      <c r="A88" s="110">
        <v>34</v>
      </c>
      <c r="B88" s="110">
        <v>65</v>
      </c>
      <c r="C88" s="993" t="s">
        <v>2112</v>
      </c>
      <c r="D88" s="96" t="s">
        <v>2111</v>
      </c>
    </row>
    <row r="89" spans="1:4" x14ac:dyDescent="0.2">
      <c r="A89" s="110">
        <v>35</v>
      </c>
      <c r="B89" s="110">
        <v>66</v>
      </c>
      <c r="C89" s="993" t="s">
        <v>2110</v>
      </c>
      <c r="D89" s="96" t="s">
        <v>2109</v>
      </c>
    </row>
    <row r="90" spans="1:4" x14ac:dyDescent="0.2">
      <c r="A90" s="110">
        <v>36</v>
      </c>
      <c r="B90" s="110">
        <v>67</v>
      </c>
      <c r="C90" s="993" t="s">
        <v>2108</v>
      </c>
      <c r="D90" s="96" t="s">
        <v>2107</v>
      </c>
    </row>
    <row r="91" spans="1:4" x14ac:dyDescent="0.2">
      <c r="A91" s="110">
        <v>37</v>
      </c>
      <c r="B91" s="110">
        <v>68</v>
      </c>
      <c r="C91" s="993" t="s">
        <v>2106</v>
      </c>
      <c r="D91" s="96" t="s">
        <v>2105</v>
      </c>
    </row>
    <row r="92" spans="1:4" x14ac:dyDescent="0.2">
      <c r="A92" s="110">
        <v>38</v>
      </c>
      <c r="B92" s="110">
        <v>69</v>
      </c>
      <c r="C92" s="993" t="s">
        <v>2010</v>
      </c>
      <c r="D92" s="96" t="s">
        <v>2104</v>
      </c>
    </row>
    <row r="93" spans="1:4" x14ac:dyDescent="0.2">
      <c r="B93" s="110">
        <v>70</v>
      </c>
      <c r="C93" s="993"/>
      <c r="D93" s="96" t="s">
        <v>2103</v>
      </c>
    </row>
    <row r="94" spans="1:4" x14ac:dyDescent="0.2">
      <c r="B94" s="110">
        <v>71</v>
      </c>
      <c r="C94" s="993"/>
      <c r="D94" s="96" t="s">
        <v>2102</v>
      </c>
    </row>
    <row r="95" spans="1:4" x14ac:dyDescent="0.2">
      <c r="B95" s="110">
        <v>72</v>
      </c>
      <c r="D95" s="96" t="s">
        <v>2101</v>
      </c>
    </row>
    <row r="96" spans="1:4" x14ac:dyDescent="0.2">
      <c r="B96" s="110">
        <v>73</v>
      </c>
      <c r="D96" s="96" t="s">
        <v>2100</v>
      </c>
    </row>
    <row r="97" spans="1:4" x14ac:dyDescent="0.2">
      <c r="B97" s="110">
        <v>74</v>
      </c>
      <c r="D97" s="96" t="s">
        <v>2099</v>
      </c>
    </row>
    <row r="98" spans="1:4" x14ac:dyDescent="0.2">
      <c r="B98" s="110">
        <v>75</v>
      </c>
      <c r="C98" s="96" t="s">
        <v>1938</v>
      </c>
      <c r="D98" s="96" t="s">
        <v>2098</v>
      </c>
    </row>
    <row r="99" spans="1:4" x14ac:dyDescent="0.2">
      <c r="B99" s="110">
        <v>76</v>
      </c>
      <c r="C99" s="993" t="s">
        <v>2010</v>
      </c>
      <c r="D99" s="96" t="s">
        <v>2097</v>
      </c>
    </row>
    <row r="100" spans="1:4" x14ac:dyDescent="0.2">
      <c r="B100" s="110">
        <v>77</v>
      </c>
      <c r="C100" s="542"/>
      <c r="D100" s="96" t="s">
        <v>2096</v>
      </c>
    </row>
    <row r="101" spans="1:4" x14ac:dyDescent="0.2">
      <c r="B101" s="110">
        <v>78</v>
      </c>
      <c r="D101" s="96" t="s">
        <v>2095</v>
      </c>
    </row>
    <row r="102" spans="1:4" x14ac:dyDescent="0.2">
      <c r="A102" s="110">
        <v>39</v>
      </c>
      <c r="B102" s="110">
        <v>79</v>
      </c>
      <c r="C102" s="993" t="s">
        <v>2094</v>
      </c>
      <c r="D102" s="96" t="s">
        <v>2093</v>
      </c>
    </row>
    <row r="103" spans="1:4" x14ac:dyDescent="0.2">
      <c r="A103" s="110">
        <v>40</v>
      </c>
      <c r="B103" s="110">
        <v>80</v>
      </c>
      <c r="C103" s="993" t="s">
        <v>2092</v>
      </c>
      <c r="D103" s="96" t="s">
        <v>2091</v>
      </c>
    </row>
    <row r="104" spans="1:4" x14ac:dyDescent="0.2">
      <c r="A104" s="110">
        <v>41</v>
      </c>
      <c r="B104" s="110">
        <v>81</v>
      </c>
      <c r="C104" s="993" t="s">
        <v>2090</v>
      </c>
      <c r="D104" s="96" t="s">
        <v>2089</v>
      </c>
    </row>
    <row r="105" spans="1:4" x14ac:dyDescent="0.2">
      <c r="A105" s="110">
        <v>42</v>
      </c>
      <c r="B105" s="110">
        <v>82</v>
      </c>
      <c r="C105" s="993" t="s">
        <v>2088</v>
      </c>
      <c r="D105" s="96" t="s">
        <v>2087</v>
      </c>
    </row>
    <row r="106" spans="1:4" x14ac:dyDescent="0.2">
      <c r="A106" s="110">
        <v>43</v>
      </c>
      <c r="B106" s="110">
        <v>83</v>
      </c>
      <c r="C106" s="993" t="s">
        <v>2086</v>
      </c>
      <c r="D106" s="96" t="s">
        <v>2085</v>
      </c>
    </row>
    <row r="107" spans="1:4" x14ac:dyDescent="0.2">
      <c r="A107" s="110">
        <v>44</v>
      </c>
      <c r="B107" s="110">
        <v>84</v>
      </c>
      <c r="C107" s="993" t="s">
        <v>2084</v>
      </c>
      <c r="D107" s="96" t="s">
        <v>2083</v>
      </c>
    </row>
    <row r="108" spans="1:4" x14ac:dyDescent="0.2">
      <c r="A108" s="110">
        <v>45</v>
      </c>
      <c r="B108" s="110">
        <v>85</v>
      </c>
      <c r="C108" s="40" t="s">
        <v>2082</v>
      </c>
      <c r="D108" s="96" t="s">
        <v>2081</v>
      </c>
    </row>
    <row r="109" spans="1:4" x14ac:dyDescent="0.2">
      <c r="B109" s="110">
        <v>86</v>
      </c>
      <c r="C109" s="997" t="s">
        <v>2080</v>
      </c>
      <c r="D109" s="96" t="s">
        <v>2079</v>
      </c>
    </row>
    <row r="110" spans="1:4" x14ac:dyDescent="0.2">
      <c r="A110" s="110">
        <v>46</v>
      </c>
      <c r="B110" s="110">
        <v>87</v>
      </c>
      <c r="C110" s="993" t="s">
        <v>2078</v>
      </c>
      <c r="D110" s="96" t="s">
        <v>2077</v>
      </c>
    </row>
    <row r="111" spans="1:4" x14ac:dyDescent="0.2">
      <c r="A111" s="110">
        <v>47</v>
      </c>
      <c r="B111" s="110">
        <v>88</v>
      </c>
      <c r="C111" s="993" t="s">
        <v>2076</v>
      </c>
      <c r="D111" s="96" t="s">
        <v>2075</v>
      </c>
    </row>
    <row r="112" spans="1:4" x14ac:dyDescent="0.2">
      <c r="A112" s="110">
        <v>48</v>
      </c>
      <c r="B112" s="110">
        <v>89</v>
      </c>
      <c r="C112" s="993" t="s">
        <v>2074</v>
      </c>
      <c r="D112" s="96" t="s">
        <v>2073</v>
      </c>
    </row>
    <row r="113" spans="1:4" x14ac:dyDescent="0.2">
      <c r="A113" s="110">
        <v>49</v>
      </c>
      <c r="B113" s="110">
        <v>90</v>
      </c>
      <c r="C113" s="993" t="s">
        <v>2072</v>
      </c>
      <c r="D113" s="96" t="s">
        <v>2071</v>
      </c>
    </row>
    <row r="114" spans="1:4" x14ac:dyDescent="0.2">
      <c r="A114" s="110">
        <v>50</v>
      </c>
      <c r="B114" s="110">
        <v>91</v>
      </c>
      <c r="C114" s="993" t="s">
        <v>2070</v>
      </c>
      <c r="D114" s="96" t="s">
        <v>2069</v>
      </c>
    </row>
    <row r="115" spans="1:4" x14ac:dyDescent="0.2">
      <c r="A115" s="110">
        <v>51</v>
      </c>
      <c r="B115" s="110">
        <v>92</v>
      </c>
      <c r="C115" s="993" t="s">
        <v>2068</v>
      </c>
      <c r="D115" s="96" t="s">
        <v>2067</v>
      </c>
    </row>
    <row r="116" spans="1:4" x14ac:dyDescent="0.2">
      <c r="A116" s="110">
        <v>52</v>
      </c>
      <c r="B116" s="110">
        <v>93</v>
      </c>
      <c r="C116" s="993" t="s">
        <v>2066</v>
      </c>
      <c r="D116" s="96" t="s">
        <v>2065</v>
      </c>
    </row>
    <row r="117" spans="1:4" x14ac:dyDescent="0.2">
      <c r="A117" s="110">
        <v>53</v>
      </c>
      <c r="B117" s="110">
        <v>94</v>
      </c>
      <c r="C117" s="96" t="s">
        <v>2064</v>
      </c>
      <c r="D117" s="96" t="s">
        <v>2063</v>
      </c>
    </row>
    <row r="118" spans="1:4" x14ac:dyDescent="0.2">
      <c r="A118" s="110">
        <v>54</v>
      </c>
      <c r="B118" s="110">
        <v>95</v>
      </c>
      <c r="C118" s="993" t="s">
        <v>2062</v>
      </c>
      <c r="D118" s="96" t="s">
        <v>2061</v>
      </c>
    </row>
    <row r="119" spans="1:4" x14ac:dyDescent="0.2">
      <c r="A119" s="110">
        <v>55</v>
      </c>
      <c r="B119" s="110">
        <v>96</v>
      </c>
      <c r="C119" s="993" t="s">
        <v>2060</v>
      </c>
      <c r="D119" s="96" t="s">
        <v>2059</v>
      </c>
    </row>
    <row r="120" spans="1:4" x14ac:dyDescent="0.2">
      <c r="A120" s="110">
        <v>56</v>
      </c>
      <c r="B120" s="110">
        <v>97</v>
      </c>
      <c r="C120" s="96" t="s">
        <v>2058</v>
      </c>
      <c r="D120" s="96" t="s">
        <v>2057</v>
      </c>
    </row>
    <row r="121" spans="1:4" x14ac:dyDescent="0.2">
      <c r="A121" s="110">
        <v>57</v>
      </c>
      <c r="B121" s="110">
        <v>98</v>
      </c>
      <c r="C121" s="96" t="s">
        <v>2056</v>
      </c>
      <c r="D121" s="96" t="s">
        <v>2054</v>
      </c>
    </row>
    <row r="122" spans="1:4" x14ac:dyDescent="0.2">
      <c r="A122" s="110">
        <v>58</v>
      </c>
      <c r="B122" s="110">
        <v>99</v>
      </c>
      <c r="C122" s="96" t="s">
        <v>2055</v>
      </c>
      <c r="D122" s="96" t="s">
        <v>2054</v>
      </c>
    </row>
    <row r="123" spans="1:4" x14ac:dyDescent="0.2">
      <c r="A123" s="110">
        <v>59</v>
      </c>
      <c r="B123" s="110">
        <v>100</v>
      </c>
      <c r="C123" s="993" t="s">
        <v>2053</v>
      </c>
      <c r="D123" s="96" t="s">
        <v>2052</v>
      </c>
    </row>
    <row r="124" spans="1:4" x14ac:dyDescent="0.2">
      <c r="A124" s="110">
        <v>60</v>
      </c>
      <c r="B124" s="110">
        <v>101</v>
      </c>
      <c r="C124" s="993" t="s">
        <v>2051</v>
      </c>
      <c r="D124" s="96" t="s">
        <v>2050</v>
      </c>
    </row>
    <row r="125" spans="1:4" x14ac:dyDescent="0.2">
      <c r="A125" s="989">
        <v>62</v>
      </c>
      <c r="B125" s="110">
        <v>102</v>
      </c>
      <c r="C125" s="96" t="s">
        <v>1963</v>
      </c>
      <c r="D125" s="96" t="s">
        <v>2013</v>
      </c>
    </row>
    <row r="126" spans="1:4" x14ac:dyDescent="0.2">
      <c r="B126" s="110">
        <v>103</v>
      </c>
      <c r="D126" s="96" t="s">
        <v>2049</v>
      </c>
    </row>
    <row r="127" spans="1:4" x14ac:dyDescent="0.2">
      <c r="A127" s="110">
        <v>63</v>
      </c>
      <c r="B127" s="110">
        <v>104</v>
      </c>
      <c r="C127" s="96" t="s">
        <v>2048</v>
      </c>
      <c r="D127" s="96" t="s">
        <v>2047</v>
      </c>
    </row>
    <row r="128" spans="1:4" x14ac:dyDescent="0.2">
      <c r="A128" s="110">
        <v>64</v>
      </c>
      <c r="B128" s="110">
        <v>105</v>
      </c>
      <c r="C128" s="96" t="s">
        <v>2046</v>
      </c>
      <c r="D128" s="96" t="s">
        <v>2045</v>
      </c>
    </row>
    <row r="129" spans="1:4" x14ac:dyDescent="0.2">
      <c r="A129" s="110">
        <v>65</v>
      </c>
      <c r="B129" s="110">
        <v>106</v>
      </c>
      <c r="C129" s="993" t="s">
        <v>2044</v>
      </c>
      <c r="D129" s="96" t="s">
        <v>2043</v>
      </c>
    </row>
    <row r="130" spans="1:4" x14ac:dyDescent="0.2">
      <c r="A130" s="110">
        <v>66</v>
      </c>
      <c r="B130" s="110">
        <v>107</v>
      </c>
      <c r="C130" s="993" t="s">
        <v>2042</v>
      </c>
      <c r="D130" s="96" t="s">
        <v>2041</v>
      </c>
    </row>
    <row r="131" spans="1:4" x14ac:dyDescent="0.2">
      <c r="A131" s="110">
        <v>67</v>
      </c>
      <c r="B131" s="110">
        <v>108</v>
      </c>
      <c r="C131" s="96" t="s">
        <v>2040</v>
      </c>
      <c r="D131" s="96" t="s">
        <v>2039</v>
      </c>
    </row>
    <row r="132" spans="1:4" x14ac:dyDescent="0.2">
      <c r="B132" s="110">
        <v>109</v>
      </c>
      <c r="C132" s="993" t="s">
        <v>1938</v>
      </c>
      <c r="D132" s="96" t="s">
        <v>2038</v>
      </c>
    </row>
    <row r="133" spans="1:4" x14ac:dyDescent="0.2">
      <c r="A133" s="110">
        <v>68</v>
      </c>
      <c r="B133" s="110">
        <v>110</v>
      </c>
      <c r="C133" s="96" t="s">
        <v>2037</v>
      </c>
      <c r="D133" s="96" t="s">
        <v>2036</v>
      </c>
    </row>
    <row r="134" spans="1:4" x14ac:dyDescent="0.2">
      <c r="A134" s="110">
        <v>69</v>
      </c>
      <c r="B134" s="110">
        <v>111</v>
      </c>
      <c r="C134" s="993" t="s">
        <v>2035</v>
      </c>
      <c r="D134" s="96" t="s">
        <v>2034</v>
      </c>
    </row>
    <row r="135" spans="1:4" x14ac:dyDescent="0.2">
      <c r="A135" s="110">
        <v>70</v>
      </c>
      <c r="B135" s="110">
        <v>112</v>
      </c>
      <c r="C135" s="993" t="s">
        <v>2033</v>
      </c>
      <c r="D135" s="96" t="s">
        <v>2032</v>
      </c>
    </row>
    <row r="136" spans="1:4" x14ac:dyDescent="0.2">
      <c r="B136" s="110">
        <v>113</v>
      </c>
      <c r="C136" s="993" t="s">
        <v>1938</v>
      </c>
      <c r="D136" s="96" t="s">
        <v>2031</v>
      </c>
    </row>
    <row r="137" spans="1:4" x14ac:dyDescent="0.2">
      <c r="A137" s="110">
        <v>71</v>
      </c>
      <c r="B137" s="110">
        <v>114</v>
      </c>
      <c r="C137" s="993" t="s">
        <v>2030</v>
      </c>
      <c r="D137" s="96" t="s">
        <v>2029</v>
      </c>
    </row>
    <row r="138" spans="1:4" x14ac:dyDescent="0.2">
      <c r="A138" s="110">
        <v>72</v>
      </c>
      <c r="B138" s="110">
        <v>115</v>
      </c>
      <c r="C138" s="996" t="s">
        <v>2028</v>
      </c>
      <c r="D138" s="96" t="s">
        <v>2027</v>
      </c>
    </row>
    <row r="139" spans="1:4" x14ac:dyDescent="0.2">
      <c r="A139" s="110">
        <v>73</v>
      </c>
      <c r="B139" s="110">
        <v>116</v>
      </c>
      <c r="C139" s="993" t="s">
        <v>2026</v>
      </c>
      <c r="D139" s="96" t="s">
        <v>2025</v>
      </c>
    </row>
    <row r="140" spans="1:4" x14ac:dyDescent="0.2">
      <c r="A140" s="110">
        <v>74</v>
      </c>
      <c r="B140" s="110">
        <v>117</v>
      </c>
      <c r="C140" s="96" t="s">
        <v>2024</v>
      </c>
      <c r="D140" s="96" t="s">
        <v>2023</v>
      </c>
    </row>
    <row r="141" spans="1:4" x14ac:dyDescent="0.2">
      <c r="A141" s="110">
        <v>75</v>
      </c>
      <c r="B141" s="110">
        <v>118</v>
      </c>
      <c r="C141" s="993" t="s">
        <v>2022</v>
      </c>
      <c r="D141" s="96" t="s">
        <v>2021</v>
      </c>
    </row>
    <row r="142" spans="1:4" x14ac:dyDescent="0.2">
      <c r="B142" s="110">
        <v>119</v>
      </c>
      <c r="D142" s="96" t="s">
        <v>2020</v>
      </c>
    </row>
    <row r="143" spans="1:4" x14ac:dyDescent="0.2">
      <c r="A143" s="110">
        <v>76</v>
      </c>
      <c r="B143" s="110">
        <v>120</v>
      </c>
      <c r="C143" s="96" t="s">
        <v>2019</v>
      </c>
      <c r="D143" s="96" t="s">
        <v>2018</v>
      </c>
    </row>
    <row r="144" spans="1:4" x14ac:dyDescent="0.2">
      <c r="A144" s="110">
        <v>77</v>
      </c>
      <c r="B144" s="110">
        <v>121</v>
      </c>
      <c r="C144" s="96" t="s">
        <v>2017</v>
      </c>
      <c r="D144" s="96" t="s">
        <v>1992</v>
      </c>
    </row>
    <row r="145" spans="1:4" x14ac:dyDescent="0.2">
      <c r="A145" s="110">
        <v>78</v>
      </c>
      <c r="C145" s="40" t="s">
        <v>2016</v>
      </c>
      <c r="D145" s="96" t="s">
        <v>2015</v>
      </c>
    </row>
    <row r="146" spans="1:4" x14ac:dyDescent="0.2">
      <c r="A146" s="110">
        <v>79</v>
      </c>
      <c r="B146" s="110">
        <v>122</v>
      </c>
      <c r="C146" s="96" t="s">
        <v>2014</v>
      </c>
      <c r="D146" s="96" t="s">
        <v>2013</v>
      </c>
    </row>
    <row r="147" spans="1:4" x14ac:dyDescent="0.2">
      <c r="A147" s="110">
        <v>80</v>
      </c>
      <c r="B147" s="110">
        <v>123</v>
      </c>
      <c r="C147" s="96" t="s">
        <v>2012</v>
      </c>
      <c r="D147" s="96" t="s">
        <v>2011</v>
      </c>
    </row>
    <row r="148" spans="1:4" x14ac:dyDescent="0.2">
      <c r="A148" s="110">
        <v>81</v>
      </c>
      <c r="C148" s="993" t="s">
        <v>2010</v>
      </c>
      <c r="D148" s="96" t="s">
        <v>2009</v>
      </c>
    </row>
    <row r="149" spans="1:4" x14ac:dyDescent="0.2">
      <c r="A149" s="110">
        <v>82</v>
      </c>
      <c r="B149" s="110">
        <v>124</v>
      </c>
      <c r="C149" s="993" t="s">
        <v>2008</v>
      </c>
      <c r="D149" s="96" t="s">
        <v>2007</v>
      </c>
    </row>
    <row r="150" spans="1:4" ht="25.5" x14ac:dyDescent="0.2">
      <c r="A150" s="110">
        <v>83</v>
      </c>
      <c r="B150" s="110">
        <v>125</v>
      </c>
      <c r="C150" s="993" t="s">
        <v>2006</v>
      </c>
      <c r="D150" s="96" t="s">
        <v>2005</v>
      </c>
    </row>
    <row r="151" spans="1:4" x14ac:dyDescent="0.2">
      <c r="A151" s="110">
        <v>84</v>
      </c>
      <c r="B151" s="110">
        <v>126</v>
      </c>
      <c r="C151" s="993" t="s">
        <v>1989</v>
      </c>
      <c r="D151" s="96" t="s">
        <v>2004</v>
      </c>
    </row>
    <row r="152" spans="1:4" x14ac:dyDescent="0.2">
      <c r="A152" s="110">
        <v>85</v>
      </c>
      <c r="B152" s="110">
        <v>127</v>
      </c>
      <c r="C152" s="96" t="s">
        <v>2003</v>
      </c>
      <c r="D152" s="96" t="s">
        <v>2002</v>
      </c>
    </row>
    <row r="153" spans="1:4" x14ac:dyDescent="0.2">
      <c r="A153" s="110">
        <v>86</v>
      </c>
      <c r="B153" s="110">
        <v>128</v>
      </c>
      <c r="C153" s="993" t="s">
        <v>2001</v>
      </c>
      <c r="D153" s="96" t="s">
        <v>2000</v>
      </c>
    </row>
    <row r="154" spans="1:4" x14ac:dyDescent="0.2">
      <c r="A154" s="110">
        <v>87</v>
      </c>
      <c r="B154" s="110">
        <v>129</v>
      </c>
      <c r="C154" s="96" t="s">
        <v>1999</v>
      </c>
      <c r="D154" s="96" t="s">
        <v>1998</v>
      </c>
    </row>
    <row r="155" spans="1:4" x14ac:dyDescent="0.2">
      <c r="B155" s="110">
        <v>130</v>
      </c>
      <c r="C155" s="993"/>
      <c r="D155" s="96" t="s">
        <v>1997</v>
      </c>
    </row>
    <row r="156" spans="1:4" x14ac:dyDescent="0.2">
      <c r="A156" s="110">
        <v>88</v>
      </c>
      <c r="B156" s="110">
        <v>131</v>
      </c>
      <c r="C156" s="993" t="s">
        <v>1996</v>
      </c>
      <c r="D156" s="96" t="s">
        <v>1995</v>
      </c>
    </row>
    <row r="157" spans="1:4" x14ac:dyDescent="0.2">
      <c r="A157" s="110">
        <v>89</v>
      </c>
      <c r="B157" s="110">
        <v>132</v>
      </c>
      <c r="C157" s="993" t="s">
        <v>1994</v>
      </c>
      <c r="D157" s="96" t="s">
        <v>1993</v>
      </c>
    </row>
    <row r="158" spans="1:4" x14ac:dyDescent="0.2">
      <c r="A158" s="110">
        <v>90</v>
      </c>
      <c r="B158" s="110">
        <v>133</v>
      </c>
      <c r="C158" s="993" t="s">
        <v>1972</v>
      </c>
      <c r="D158" s="96" t="s">
        <v>1992</v>
      </c>
    </row>
    <row r="159" spans="1:4" x14ac:dyDescent="0.2">
      <c r="B159" s="110">
        <v>134</v>
      </c>
      <c r="C159" s="993"/>
      <c r="D159" s="96" t="s">
        <v>1991</v>
      </c>
    </row>
    <row r="160" spans="1:4" x14ac:dyDescent="0.2">
      <c r="A160" s="110">
        <v>91</v>
      </c>
      <c r="B160" s="110">
        <v>135</v>
      </c>
      <c r="C160" s="993" t="s">
        <v>1951</v>
      </c>
      <c r="D160" s="96" t="s">
        <v>1990</v>
      </c>
    </row>
    <row r="161" spans="1:4" x14ac:dyDescent="0.2">
      <c r="A161" s="110">
        <v>92</v>
      </c>
      <c r="B161" s="110">
        <v>136</v>
      </c>
      <c r="C161" s="993" t="s">
        <v>1989</v>
      </c>
      <c r="D161" s="96" t="s">
        <v>1988</v>
      </c>
    </row>
    <row r="162" spans="1:4" x14ac:dyDescent="0.2">
      <c r="B162" s="110">
        <v>137</v>
      </c>
      <c r="C162" s="993"/>
      <c r="D162" s="96" t="s">
        <v>1987</v>
      </c>
    </row>
    <row r="163" spans="1:4" x14ac:dyDescent="0.2">
      <c r="A163" s="110">
        <v>93</v>
      </c>
      <c r="B163" s="110">
        <v>138</v>
      </c>
      <c r="C163" s="96" t="s">
        <v>1986</v>
      </c>
      <c r="D163" s="96" t="s">
        <v>1985</v>
      </c>
    </row>
    <row r="165" spans="1:4" x14ac:dyDescent="0.2">
      <c r="C165" s="542" t="s">
        <v>8</v>
      </c>
    </row>
    <row r="166" spans="1:4" x14ac:dyDescent="0.2">
      <c r="C166" s="542"/>
    </row>
    <row r="167" spans="1:4" x14ac:dyDescent="0.2">
      <c r="B167" s="110">
        <v>139</v>
      </c>
      <c r="C167" s="96" t="s">
        <v>1938</v>
      </c>
      <c r="D167" s="96" t="s">
        <v>1984</v>
      </c>
    </row>
    <row r="168" spans="1:4" x14ac:dyDescent="0.2">
      <c r="A168" s="110">
        <v>94</v>
      </c>
      <c r="B168" s="110">
        <v>140</v>
      </c>
      <c r="C168" s="96" t="s">
        <v>1983</v>
      </c>
      <c r="D168" s="96" t="s">
        <v>1982</v>
      </c>
    </row>
    <row r="169" spans="1:4" x14ac:dyDescent="0.2">
      <c r="A169" s="110">
        <v>95</v>
      </c>
      <c r="B169" s="110">
        <v>141</v>
      </c>
      <c r="C169" s="96" t="s">
        <v>1981</v>
      </c>
      <c r="D169" s="96" t="s">
        <v>862</v>
      </c>
    </row>
    <row r="170" spans="1:4" x14ac:dyDescent="0.2">
      <c r="B170" s="110">
        <v>142</v>
      </c>
      <c r="D170" s="96" t="s">
        <v>855</v>
      </c>
    </row>
    <row r="171" spans="1:4" x14ac:dyDescent="0.2">
      <c r="A171" s="110">
        <v>96</v>
      </c>
      <c r="B171" s="110">
        <v>143</v>
      </c>
      <c r="C171" s="96" t="s">
        <v>1980</v>
      </c>
      <c r="D171" s="96" t="s">
        <v>1979</v>
      </c>
    </row>
    <row r="172" spans="1:4" x14ac:dyDescent="0.2">
      <c r="A172" s="110">
        <v>97</v>
      </c>
      <c r="B172" s="110">
        <v>144</v>
      </c>
      <c r="C172" s="96" t="s">
        <v>1978</v>
      </c>
      <c r="D172" s="96" t="s">
        <v>866</v>
      </c>
    </row>
    <row r="173" spans="1:4" x14ac:dyDescent="0.2">
      <c r="B173" s="110">
        <v>145</v>
      </c>
      <c r="D173" s="96" t="s">
        <v>858</v>
      </c>
    </row>
    <row r="174" spans="1:4" x14ac:dyDescent="0.2">
      <c r="B174" s="110">
        <v>146</v>
      </c>
      <c r="C174" s="96" t="s">
        <v>1938</v>
      </c>
      <c r="D174" s="96" t="s">
        <v>1977</v>
      </c>
    </row>
    <row r="175" spans="1:4" x14ac:dyDescent="0.2">
      <c r="B175" s="110">
        <v>147</v>
      </c>
      <c r="C175" s="96" t="s">
        <v>1938</v>
      </c>
      <c r="D175" s="96" t="s">
        <v>1976</v>
      </c>
    </row>
    <row r="176" spans="1:4" x14ac:dyDescent="0.2">
      <c r="A176" s="110">
        <v>98</v>
      </c>
      <c r="B176" s="110">
        <v>148</v>
      </c>
      <c r="C176" s="96" t="s">
        <v>1975</v>
      </c>
      <c r="D176" s="96" t="s">
        <v>864</v>
      </c>
    </row>
    <row r="177" spans="1:4" x14ac:dyDescent="0.2">
      <c r="B177" s="110">
        <v>149</v>
      </c>
      <c r="C177" s="96" t="s">
        <v>1938</v>
      </c>
      <c r="D177" s="96" t="s">
        <v>1974</v>
      </c>
    </row>
    <row r="178" spans="1:4" x14ac:dyDescent="0.2">
      <c r="A178" s="110">
        <v>99</v>
      </c>
      <c r="B178" s="110">
        <v>150</v>
      </c>
      <c r="C178" s="96" t="s">
        <v>1970</v>
      </c>
      <c r="D178" s="96" t="s">
        <v>1973</v>
      </c>
    </row>
    <row r="179" spans="1:4" x14ac:dyDescent="0.2">
      <c r="A179" s="110">
        <v>100</v>
      </c>
      <c r="B179" s="110">
        <v>151</v>
      </c>
      <c r="C179" s="993" t="s">
        <v>1972</v>
      </c>
      <c r="D179" s="96" t="s">
        <v>1971</v>
      </c>
    </row>
    <row r="180" spans="1:4" x14ac:dyDescent="0.2">
      <c r="B180" s="110">
        <v>152</v>
      </c>
      <c r="C180" s="96" t="s">
        <v>1970</v>
      </c>
      <c r="D180" s="96" t="s">
        <v>871</v>
      </c>
    </row>
    <row r="181" spans="1:4" x14ac:dyDescent="0.2">
      <c r="B181" s="110">
        <v>153</v>
      </c>
      <c r="C181" s="96" t="s">
        <v>1938</v>
      </c>
      <c r="D181" s="96" t="s">
        <v>1969</v>
      </c>
    </row>
    <row r="182" spans="1:4" x14ac:dyDescent="0.2">
      <c r="B182" s="110">
        <v>154</v>
      </c>
      <c r="C182" s="96" t="s">
        <v>1938</v>
      </c>
      <c r="D182" s="96" t="s">
        <v>1968</v>
      </c>
    </row>
    <row r="184" spans="1:4" x14ac:dyDescent="0.2">
      <c r="C184" s="542" t="s">
        <v>7</v>
      </c>
    </row>
    <row r="186" spans="1:4" x14ac:dyDescent="0.2">
      <c r="A186" s="110">
        <v>101</v>
      </c>
      <c r="B186" s="989">
        <v>155</v>
      </c>
      <c r="C186" s="96" t="s">
        <v>1967</v>
      </c>
      <c r="D186" s="96" t="s">
        <v>1966</v>
      </c>
    </row>
    <row r="187" spans="1:4" x14ac:dyDescent="0.2">
      <c r="A187" s="110">
        <v>102</v>
      </c>
      <c r="B187" s="989">
        <v>156</v>
      </c>
      <c r="C187" s="993" t="s">
        <v>1965</v>
      </c>
      <c r="D187" s="96" t="s">
        <v>1964</v>
      </c>
    </row>
    <row r="188" spans="1:4" x14ac:dyDescent="0.2">
      <c r="A188" s="110">
        <v>103</v>
      </c>
      <c r="B188" s="989">
        <v>157</v>
      </c>
      <c r="C188" s="96" t="s">
        <v>1963</v>
      </c>
      <c r="D188" s="96" t="s">
        <v>1962</v>
      </c>
    </row>
    <row r="189" spans="1:4" x14ac:dyDescent="0.2">
      <c r="B189" s="989">
        <v>158</v>
      </c>
      <c r="D189" s="96" t="s">
        <v>1961</v>
      </c>
    </row>
    <row r="190" spans="1:4" x14ac:dyDescent="0.2">
      <c r="A190" s="110">
        <v>104</v>
      </c>
      <c r="B190" s="989">
        <v>159</v>
      </c>
      <c r="C190" s="96" t="s">
        <v>1960</v>
      </c>
      <c r="D190" s="96" t="s">
        <v>1959</v>
      </c>
    </row>
    <row r="191" spans="1:4" x14ac:dyDescent="0.2">
      <c r="A191" s="110">
        <v>105</v>
      </c>
      <c r="B191" s="989">
        <v>160</v>
      </c>
      <c r="C191" s="993" t="s">
        <v>1958</v>
      </c>
      <c r="D191" s="96" t="s">
        <v>1957</v>
      </c>
    </row>
    <row r="192" spans="1:4" x14ac:dyDescent="0.2">
      <c r="B192" s="989">
        <v>161</v>
      </c>
      <c r="C192" s="96" t="s">
        <v>1938</v>
      </c>
      <c r="D192" s="96" t="s">
        <v>1956</v>
      </c>
    </row>
    <row r="193" spans="1:4" ht="14.25" customHeight="1" x14ac:dyDescent="0.2">
      <c r="B193" s="989">
        <v>162</v>
      </c>
      <c r="C193" s="994" t="s">
        <v>1938</v>
      </c>
      <c r="D193" s="96" t="s">
        <v>1955</v>
      </c>
    </row>
    <row r="194" spans="1:4" ht="14.25" customHeight="1" x14ac:dyDescent="0.2">
      <c r="B194" s="989">
        <v>163</v>
      </c>
      <c r="C194" s="993" t="s">
        <v>1938</v>
      </c>
      <c r="D194" s="96" t="s">
        <v>1954</v>
      </c>
    </row>
    <row r="195" spans="1:4" ht="14.25" customHeight="1" x14ac:dyDescent="0.2">
      <c r="B195" s="989">
        <v>164</v>
      </c>
      <c r="C195" s="994" t="s">
        <v>1938</v>
      </c>
      <c r="D195" s="96" t="s">
        <v>1953</v>
      </c>
    </row>
    <row r="196" spans="1:4" ht="14.25" customHeight="1" x14ac:dyDescent="0.2">
      <c r="B196" s="989">
        <v>165</v>
      </c>
      <c r="C196" s="96" t="s">
        <v>1938</v>
      </c>
      <c r="D196" s="96" t="s">
        <v>1952</v>
      </c>
    </row>
    <row r="197" spans="1:4" x14ac:dyDescent="0.2">
      <c r="A197" s="110">
        <v>106</v>
      </c>
      <c r="B197" s="989">
        <v>166</v>
      </c>
      <c r="C197" s="96" t="s">
        <v>1951</v>
      </c>
      <c r="D197" s="96" t="s">
        <v>1950</v>
      </c>
    </row>
    <row r="198" spans="1:4" ht="20.100000000000001" customHeight="1" x14ac:dyDescent="0.2">
      <c r="B198" s="989"/>
    </row>
    <row r="199" spans="1:4" x14ac:dyDescent="0.2">
      <c r="C199" s="542" t="s">
        <v>1949</v>
      </c>
    </row>
    <row r="201" spans="1:4" x14ac:dyDescent="0.2">
      <c r="A201" s="110">
        <v>107</v>
      </c>
      <c r="B201" s="989">
        <v>167</v>
      </c>
      <c r="C201" s="96" t="s">
        <v>1948</v>
      </c>
      <c r="D201" s="96" t="s">
        <v>1947</v>
      </c>
    </row>
    <row r="202" spans="1:4" x14ac:dyDescent="0.2">
      <c r="A202" s="110">
        <v>108</v>
      </c>
      <c r="B202" s="989">
        <v>168</v>
      </c>
      <c r="C202" s="988" t="s">
        <v>1946</v>
      </c>
      <c r="D202" s="96" t="s">
        <v>1945</v>
      </c>
    </row>
    <row r="203" spans="1:4" x14ac:dyDescent="0.2">
      <c r="A203" s="110">
        <v>109</v>
      </c>
      <c r="B203" s="989">
        <v>169</v>
      </c>
      <c r="C203" s="96" t="s">
        <v>1941</v>
      </c>
      <c r="D203" s="96" t="s">
        <v>1944</v>
      </c>
    </row>
    <row r="204" spans="1:4" ht="12.75" customHeight="1" x14ac:dyDescent="0.2">
      <c r="A204" s="110">
        <v>110</v>
      </c>
      <c r="B204" s="989">
        <v>170</v>
      </c>
      <c r="C204" s="96" t="s">
        <v>1943</v>
      </c>
      <c r="D204" s="96" t="s">
        <v>1942</v>
      </c>
    </row>
    <row r="205" spans="1:4" x14ac:dyDescent="0.2">
      <c r="A205" s="110">
        <v>111</v>
      </c>
      <c r="B205" s="989">
        <v>171</v>
      </c>
      <c r="C205" s="96" t="s">
        <v>1941</v>
      </c>
      <c r="D205" s="96" t="s">
        <v>1940</v>
      </c>
    </row>
    <row r="206" spans="1:4" x14ac:dyDescent="0.2">
      <c r="B206" s="989">
        <v>172</v>
      </c>
      <c r="C206" s="96" t="s">
        <v>1938</v>
      </c>
      <c r="D206" s="96" t="s">
        <v>1939</v>
      </c>
    </row>
    <row r="207" spans="1:4" ht="12.75" customHeight="1" x14ac:dyDescent="0.2">
      <c r="B207" s="989">
        <v>173</v>
      </c>
      <c r="C207" s="96" t="s">
        <v>1938</v>
      </c>
      <c r="D207" s="96" t="s">
        <v>1937</v>
      </c>
    </row>
    <row r="208" spans="1:4" ht="12.75" customHeight="1" x14ac:dyDescent="0.2">
      <c r="A208" s="989">
        <v>112</v>
      </c>
      <c r="B208" s="989">
        <v>174</v>
      </c>
      <c r="C208" s="96" t="s">
        <v>1936</v>
      </c>
      <c r="D208" s="96" t="s">
        <v>1935</v>
      </c>
    </row>
    <row r="209" spans="1:4" ht="12.75" customHeight="1" x14ac:dyDescent="0.2">
      <c r="A209" s="989">
        <v>113</v>
      </c>
      <c r="B209" s="989"/>
      <c r="C209" s="96" t="s">
        <v>1934</v>
      </c>
      <c r="D209" s="96" t="s">
        <v>1933</v>
      </c>
    </row>
    <row r="210" spans="1:4" ht="12.75" customHeight="1" x14ac:dyDescent="0.2">
      <c r="A210" s="989">
        <v>114</v>
      </c>
      <c r="B210" s="989">
        <v>175</v>
      </c>
      <c r="C210" s="96" t="s">
        <v>1932</v>
      </c>
      <c r="D210" s="96" t="s">
        <v>1931</v>
      </c>
    </row>
    <row r="211" spans="1:4" ht="12.75" customHeight="1" x14ac:dyDescent="0.2">
      <c r="A211" s="989"/>
      <c r="B211" s="989">
        <v>176</v>
      </c>
      <c r="D211" s="96" t="s">
        <v>1930</v>
      </c>
    </row>
    <row r="212" spans="1:4" ht="12.75" customHeight="1" x14ac:dyDescent="0.2"/>
    <row r="213" spans="1:4" ht="12.75" customHeight="1" x14ac:dyDescent="0.2">
      <c r="C213" s="542" t="s">
        <v>1929</v>
      </c>
    </row>
    <row r="214" spans="1:4" x14ac:dyDescent="0.2">
      <c r="C214" s="995"/>
    </row>
    <row r="216" spans="1:4" x14ac:dyDescent="0.2">
      <c r="A216" s="110">
        <v>115</v>
      </c>
      <c r="B216" s="110">
        <v>177</v>
      </c>
      <c r="C216" s="96" t="s">
        <v>1928</v>
      </c>
      <c r="D216" s="96" t="s">
        <v>1862</v>
      </c>
    </row>
    <row r="217" spans="1:4" x14ac:dyDescent="0.2">
      <c r="A217" s="110">
        <v>116</v>
      </c>
      <c r="B217" s="110">
        <v>178</v>
      </c>
      <c r="C217" s="96" t="s">
        <v>1927</v>
      </c>
      <c r="D217" s="96" t="s">
        <v>1926</v>
      </c>
    </row>
    <row r="218" spans="1:4" x14ac:dyDescent="0.2">
      <c r="A218" s="110">
        <v>117</v>
      </c>
      <c r="B218" s="110">
        <v>179</v>
      </c>
      <c r="C218" s="96" t="s">
        <v>1925</v>
      </c>
      <c r="D218" s="96" t="s">
        <v>1891</v>
      </c>
    </row>
    <row r="219" spans="1:4" x14ac:dyDescent="0.2">
      <c r="A219" s="110">
        <v>118</v>
      </c>
      <c r="B219" s="110">
        <v>180</v>
      </c>
      <c r="C219" s="96" t="s">
        <v>1924</v>
      </c>
      <c r="D219" s="96" t="s">
        <v>1846</v>
      </c>
    </row>
    <row r="220" spans="1:4" ht="25.5" x14ac:dyDescent="0.2">
      <c r="A220" s="110">
        <v>119</v>
      </c>
      <c r="B220" s="110">
        <v>181</v>
      </c>
      <c r="C220" s="994" t="s">
        <v>1923</v>
      </c>
      <c r="D220" s="96" t="s">
        <v>1922</v>
      </c>
    </row>
    <row r="221" spans="1:4" ht="25.5" customHeight="1" x14ac:dyDescent="0.2">
      <c r="A221" s="110">
        <v>120</v>
      </c>
      <c r="B221" s="110">
        <v>182</v>
      </c>
      <c r="C221" s="96" t="s">
        <v>1921</v>
      </c>
      <c r="D221" s="96" t="s">
        <v>1881</v>
      </c>
    </row>
    <row r="222" spans="1:4" x14ac:dyDescent="0.2">
      <c r="A222" s="110">
        <v>121</v>
      </c>
      <c r="B222" s="110">
        <v>183</v>
      </c>
      <c r="C222" s="96" t="s">
        <v>1920</v>
      </c>
      <c r="D222" s="96" t="s">
        <v>1918</v>
      </c>
    </row>
    <row r="223" spans="1:4" x14ac:dyDescent="0.2">
      <c r="A223" s="989">
        <v>122</v>
      </c>
      <c r="B223" s="989">
        <v>184</v>
      </c>
      <c r="C223" s="96" t="s">
        <v>1919</v>
      </c>
      <c r="D223" s="96" t="s">
        <v>1918</v>
      </c>
    </row>
    <row r="224" spans="1:4" ht="25.5" customHeight="1" x14ac:dyDescent="0.2">
      <c r="A224" s="110">
        <v>123</v>
      </c>
      <c r="B224" s="110">
        <v>185</v>
      </c>
      <c r="C224" s="994" t="s">
        <v>1917</v>
      </c>
      <c r="D224" s="96" t="s">
        <v>1901</v>
      </c>
    </row>
    <row r="225" spans="1:4" x14ac:dyDescent="0.2">
      <c r="A225" s="110">
        <v>124</v>
      </c>
      <c r="B225" s="110">
        <v>186</v>
      </c>
      <c r="C225" s="96" t="s">
        <v>1916</v>
      </c>
      <c r="D225" s="96" t="s">
        <v>1846</v>
      </c>
    </row>
    <row r="226" spans="1:4" ht="24.75" customHeight="1" x14ac:dyDescent="0.2">
      <c r="A226" s="110">
        <v>125</v>
      </c>
      <c r="B226" s="110">
        <v>187</v>
      </c>
      <c r="C226" s="994" t="s">
        <v>1915</v>
      </c>
      <c r="D226" s="96" t="s">
        <v>1912</v>
      </c>
    </row>
    <row r="227" spans="1:4" x14ac:dyDescent="0.2">
      <c r="A227" s="110">
        <v>126</v>
      </c>
      <c r="B227" s="110">
        <v>188</v>
      </c>
      <c r="C227" s="96" t="s">
        <v>1784</v>
      </c>
      <c r="D227" s="96" t="s">
        <v>1887</v>
      </c>
    </row>
    <row r="228" spans="1:4" x14ac:dyDescent="0.2">
      <c r="A228" s="110">
        <v>127</v>
      </c>
      <c r="B228" s="110">
        <v>189</v>
      </c>
      <c r="C228" s="96" t="s">
        <v>1914</v>
      </c>
      <c r="D228" s="96" t="s">
        <v>1887</v>
      </c>
    </row>
    <row r="229" spans="1:4" x14ac:dyDescent="0.2">
      <c r="A229" s="110">
        <v>128</v>
      </c>
      <c r="B229" s="110">
        <v>190</v>
      </c>
      <c r="C229" s="96" t="s">
        <v>1913</v>
      </c>
      <c r="D229" s="96" t="s">
        <v>1912</v>
      </c>
    </row>
    <row r="230" spans="1:4" x14ac:dyDescent="0.2">
      <c r="A230" s="110">
        <v>129</v>
      </c>
      <c r="B230" s="110">
        <v>191</v>
      </c>
      <c r="C230" s="96" t="s">
        <v>1911</v>
      </c>
      <c r="D230" s="96" t="s">
        <v>1910</v>
      </c>
    </row>
    <row r="231" spans="1:4" x14ac:dyDescent="0.2">
      <c r="A231" s="110">
        <v>130</v>
      </c>
      <c r="B231" s="110">
        <v>192</v>
      </c>
      <c r="C231" s="96" t="s">
        <v>1909</v>
      </c>
      <c r="D231" s="96" t="s">
        <v>1908</v>
      </c>
    </row>
    <row r="232" spans="1:4" x14ac:dyDescent="0.2">
      <c r="A232" s="110">
        <v>131</v>
      </c>
      <c r="B232" s="110">
        <v>193</v>
      </c>
      <c r="C232" s="96" t="s">
        <v>1907</v>
      </c>
      <c r="D232" s="96" t="s">
        <v>1846</v>
      </c>
    </row>
    <row r="233" spans="1:4" x14ac:dyDescent="0.2">
      <c r="A233" s="110">
        <v>132</v>
      </c>
      <c r="B233" s="110">
        <v>194</v>
      </c>
      <c r="C233" s="96" t="s">
        <v>1906</v>
      </c>
      <c r="D233" s="96" t="s">
        <v>1887</v>
      </c>
    </row>
    <row r="234" spans="1:4" x14ac:dyDescent="0.2">
      <c r="A234" s="110">
        <v>133</v>
      </c>
      <c r="B234" s="110">
        <v>195</v>
      </c>
      <c r="C234" s="96" t="s">
        <v>1905</v>
      </c>
      <c r="D234" s="96" t="s">
        <v>1901</v>
      </c>
    </row>
    <row r="235" spans="1:4" x14ac:dyDescent="0.2">
      <c r="A235" s="110">
        <v>134</v>
      </c>
      <c r="B235" s="110">
        <v>196</v>
      </c>
      <c r="C235" s="96" t="s">
        <v>1904</v>
      </c>
      <c r="D235" s="96" t="s">
        <v>1881</v>
      </c>
    </row>
    <row r="236" spans="1:4" ht="24" customHeight="1" x14ac:dyDescent="0.2">
      <c r="A236" s="110">
        <v>135</v>
      </c>
      <c r="B236" s="110">
        <v>197</v>
      </c>
      <c r="C236" s="994" t="s">
        <v>1903</v>
      </c>
      <c r="D236" s="96" t="s">
        <v>1881</v>
      </c>
    </row>
    <row r="237" spans="1:4" x14ac:dyDescent="0.2">
      <c r="A237" s="110">
        <v>136</v>
      </c>
      <c r="B237" s="110">
        <v>198</v>
      </c>
      <c r="C237" s="96" t="s">
        <v>1902</v>
      </c>
      <c r="D237" s="96" t="s">
        <v>1901</v>
      </c>
    </row>
    <row r="238" spans="1:4" x14ac:dyDescent="0.2">
      <c r="A238" s="110">
        <v>137</v>
      </c>
      <c r="B238" s="110">
        <v>199</v>
      </c>
      <c r="C238" s="96" t="s">
        <v>1900</v>
      </c>
      <c r="D238" s="96" t="s">
        <v>1899</v>
      </c>
    </row>
    <row r="239" spans="1:4" x14ac:dyDescent="0.2">
      <c r="A239" s="110">
        <v>138</v>
      </c>
      <c r="B239" s="110">
        <v>200</v>
      </c>
      <c r="C239" s="96" t="s">
        <v>1898</v>
      </c>
      <c r="D239" s="96" t="s">
        <v>1891</v>
      </c>
    </row>
    <row r="240" spans="1:4" x14ac:dyDescent="0.2">
      <c r="A240" s="110">
        <v>139</v>
      </c>
      <c r="B240" s="110">
        <v>201</v>
      </c>
      <c r="C240" s="96" t="s">
        <v>1897</v>
      </c>
      <c r="D240" s="96" t="s">
        <v>1887</v>
      </c>
    </row>
    <row r="241" spans="1:4" ht="27" customHeight="1" x14ac:dyDescent="0.2">
      <c r="A241" s="110">
        <v>140</v>
      </c>
      <c r="B241" s="110">
        <v>202</v>
      </c>
      <c r="C241" s="994" t="s">
        <v>1896</v>
      </c>
      <c r="D241" s="96" t="s">
        <v>1885</v>
      </c>
    </row>
    <row r="242" spans="1:4" x14ac:dyDescent="0.2">
      <c r="A242" s="110">
        <v>141</v>
      </c>
      <c r="B242" s="110">
        <v>203</v>
      </c>
      <c r="C242" s="96" t="s">
        <v>1895</v>
      </c>
      <c r="D242" s="96" t="s">
        <v>1887</v>
      </c>
    </row>
    <row r="243" spans="1:4" x14ac:dyDescent="0.2">
      <c r="A243" s="110">
        <v>142</v>
      </c>
      <c r="B243" s="110">
        <v>204</v>
      </c>
      <c r="C243" s="96" t="s">
        <v>1894</v>
      </c>
      <c r="D243" s="96" t="s">
        <v>1887</v>
      </c>
    </row>
    <row r="244" spans="1:4" x14ac:dyDescent="0.2">
      <c r="A244" s="110">
        <v>143</v>
      </c>
      <c r="B244" s="110">
        <v>205</v>
      </c>
      <c r="C244" s="96" t="s">
        <v>1893</v>
      </c>
      <c r="D244" s="96" t="s">
        <v>1891</v>
      </c>
    </row>
    <row r="245" spans="1:4" x14ac:dyDescent="0.2">
      <c r="A245" s="110">
        <v>144</v>
      </c>
      <c r="B245" s="110">
        <v>206</v>
      </c>
      <c r="C245" s="96" t="s">
        <v>1892</v>
      </c>
      <c r="D245" s="96" t="s">
        <v>1891</v>
      </c>
    </row>
    <row r="246" spans="1:4" x14ac:dyDescent="0.2">
      <c r="A246" s="110">
        <v>145</v>
      </c>
      <c r="B246" s="110">
        <v>207</v>
      </c>
      <c r="C246" s="96" t="s">
        <v>1890</v>
      </c>
      <c r="D246" s="96" t="s">
        <v>1887</v>
      </c>
    </row>
    <row r="247" spans="1:4" x14ac:dyDescent="0.2">
      <c r="A247" s="110">
        <v>146</v>
      </c>
      <c r="B247" s="110">
        <v>208</v>
      </c>
      <c r="C247" s="96" t="s">
        <v>1889</v>
      </c>
      <c r="D247" s="96" t="s">
        <v>1881</v>
      </c>
    </row>
    <row r="248" spans="1:4" x14ac:dyDescent="0.2">
      <c r="A248" s="110">
        <v>147</v>
      </c>
      <c r="B248" s="110">
        <v>209</v>
      </c>
      <c r="C248" s="96" t="s">
        <v>1888</v>
      </c>
      <c r="D248" s="96" t="s">
        <v>1887</v>
      </c>
    </row>
    <row r="249" spans="1:4" x14ac:dyDescent="0.2">
      <c r="A249" s="110">
        <v>148</v>
      </c>
      <c r="B249" s="110">
        <v>210</v>
      </c>
      <c r="C249" s="96" t="s">
        <v>1886</v>
      </c>
      <c r="D249" s="96" t="s">
        <v>1885</v>
      </c>
    </row>
    <row r="250" spans="1:4" x14ac:dyDescent="0.2">
      <c r="A250" s="110">
        <v>149</v>
      </c>
      <c r="B250" s="110">
        <v>211</v>
      </c>
      <c r="C250" s="993" t="s">
        <v>1884</v>
      </c>
      <c r="D250" s="96" t="s">
        <v>1883</v>
      </c>
    </row>
    <row r="251" spans="1:4" x14ac:dyDescent="0.2">
      <c r="A251" s="110">
        <v>150</v>
      </c>
      <c r="B251" s="110">
        <v>212</v>
      </c>
      <c r="C251" s="96" t="s">
        <v>1882</v>
      </c>
      <c r="D251" s="96" t="s">
        <v>1881</v>
      </c>
    </row>
    <row r="252" spans="1:4" x14ac:dyDescent="0.2">
      <c r="A252" s="110">
        <v>151</v>
      </c>
      <c r="B252" s="110">
        <v>213</v>
      </c>
      <c r="C252" s="96" t="s">
        <v>1880</v>
      </c>
      <c r="D252" s="96" t="s">
        <v>1879</v>
      </c>
    </row>
    <row r="253" spans="1:4" x14ac:dyDescent="0.2">
      <c r="A253" s="110">
        <v>152</v>
      </c>
      <c r="B253" s="110">
        <v>214</v>
      </c>
      <c r="C253" s="96" t="s">
        <v>1878</v>
      </c>
      <c r="D253" s="96" t="s">
        <v>1877</v>
      </c>
    </row>
    <row r="254" spans="1:4" x14ac:dyDescent="0.2">
      <c r="A254" s="110">
        <v>153</v>
      </c>
      <c r="B254" s="110">
        <v>215</v>
      </c>
      <c r="C254" s="96" t="s">
        <v>1876</v>
      </c>
      <c r="D254" s="96" t="s">
        <v>1862</v>
      </c>
    </row>
    <row r="255" spans="1:4" x14ac:dyDescent="0.2">
      <c r="A255" s="110">
        <v>154</v>
      </c>
      <c r="B255" s="110">
        <v>216</v>
      </c>
      <c r="C255" s="96" t="s">
        <v>1875</v>
      </c>
      <c r="D255" s="96" t="s">
        <v>1846</v>
      </c>
    </row>
    <row r="256" spans="1:4" x14ac:dyDescent="0.2">
      <c r="A256" s="110">
        <v>155</v>
      </c>
      <c r="B256" s="110">
        <v>217</v>
      </c>
      <c r="C256" s="96" t="s">
        <v>1874</v>
      </c>
      <c r="D256" s="96" t="s">
        <v>1862</v>
      </c>
    </row>
    <row r="257" spans="1:4" x14ac:dyDescent="0.2">
      <c r="A257" s="989">
        <v>156</v>
      </c>
      <c r="B257" s="110">
        <v>212</v>
      </c>
      <c r="C257" s="96" t="s">
        <v>1873</v>
      </c>
      <c r="D257" s="96" t="s">
        <v>1862</v>
      </c>
    </row>
    <row r="258" spans="1:4" x14ac:dyDescent="0.2">
      <c r="A258" s="989">
        <v>157</v>
      </c>
      <c r="B258" s="110">
        <v>213</v>
      </c>
      <c r="C258" s="96" t="s">
        <v>1872</v>
      </c>
      <c r="D258" s="96" t="s">
        <v>1871</v>
      </c>
    </row>
    <row r="259" spans="1:4" x14ac:dyDescent="0.2">
      <c r="A259" s="989">
        <v>158</v>
      </c>
      <c r="B259" s="110">
        <v>214</v>
      </c>
      <c r="C259" s="96" t="s">
        <v>1870</v>
      </c>
      <c r="D259" s="96" t="s">
        <v>1846</v>
      </c>
    </row>
    <row r="260" spans="1:4" x14ac:dyDescent="0.2">
      <c r="A260" s="989">
        <v>159</v>
      </c>
      <c r="B260" s="110">
        <v>215</v>
      </c>
      <c r="C260" s="96" t="s">
        <v>1869</v>
      </c>
      <c r="D260" s="96" t="s">
        <v>1862</v>
      </c>
    </row>
    <row r="261" spans="1:4" x14ac:dyDescent="0.2">
      <c r="A261" s="989">
        <v>160</v>
      </c>
      <c r="B261" s="110">
        <v>216</v>
      </c>
      <c r="C261" s="96" t="s">
        <v>1868</v>
      </c>
      <c r="D261" s="96" t="s">
        <v>1862</v>
      </c>
    </row>
    <row r="262" spans="1:4" x14ac:dyDescent="0.2">
      <c r="A262" s="989">
        <v>161</v>
      </c>
      <c r="B262" s="110">
        <v>217</v>
      </c>
      <c r="C262" s="96" t="s">
        <v>1867</v>
      </c>
      <c r="D262" s="96" t="s">
        <v>1862</v>
      </c>
    </row>
    <row r="263" spans="1:4" x14ac:dyDescent="0.2">
      <c r="A263" s="989">
        <v>162</v>
      </c>
      <c r="B263" s="110">
        <v>218</v>
      </c>
      <c r="C263" s="96" t="s">
        <v>1866</v>
      </c>
      <c r="D263" s="96" t="s">
        <v>1865</v>
      </c>
    </row>
    <row r="264" spans="1:4" x14ac:dyDescent="0.2">
      <c r="A264" s="989">
        <v>163</v>
      </c>
      <c r="B264" s="110">
        <v>219</v>
      </c>
      <c r="C264" s="96" t="s">
        <v>1864</v>
      </c>
      <c r="D264" s="96" t="s">
        <v>1846</v>
      </c>
    </row>
    <row r="265" spans="1:4" x14ac:dyDescent="0.2">
      <c r="A265" s="989">
        <v>164</v>
      </c>
      <c r="B265" s="110">
        <v>220</v>
      </c>
      <c r="C265" s="96" t="s">
        <v>1863</v>
      </c>
      <c r="D265" s="96" t="s">
        <v>1862</v>
      </c>
    </row>
    <row r="266" spans="1:4" x14ac:dyDescent="0.2">
      <c r="A266" s="989">
        <v>164</v>
      </c>
      <c r="B266" s="110">
        <v>221</v>
      </c>
      <c r="C266" s="96" t="s">
        <v>1861</v>
      </c>
      <c r="D266" s="96" t="s">
        <v>1846</v>
      </c>
    </row>
    <row r="267" spans="1:4" x14ac:dyDescent="0.2">
      <c r="A267" s="989">
        <v>165</v>
      </c>
      <c r="B267" s="110">
        <v>222</v>
      </c>
      <c r="C267" s="96" t="s">
        <v>1860</v>
      </c>
      <c r="D267" s="96" t="s">
        <v>1846</v>
      </c>
    </row>
    <row r="268" spans="1:4" x14ac:dyDescent="0.2">
      <c r="A268" s="989">
        <v>166</v>
      </c>
      <c r="B268" s="110">
        <v>223</v>
      </c>
      <c r="C268" s="96" t="s">
        <v>1859</v>
      </c>
      <c r="D268" s="96" t="s">
        <v>1846</v>
      </c>
    </row>
    <row r="269" spans="1:4" x14ac:dyDescent="0.2">
      <c r="A269" s="989">
        <v>167</v>
      </c>
      <c r="B269" s="110">
        <v>224</v>
      </c>
      <c r="C269" s="96" t="s">
        <v>1858</v>
      </c>
      <c r="D269" s="96" t="s">
        <v>1846</v>
      </c>
    </row>
    <row r="270" spans="1:4" x14ac:dyDescent="0.2">
      <c r="A270" s="110">
        <v>168</v>
      </c>
      <c r="B270" s="110">
        <v>225</v>
      </c>
      <c r="C270" s="96" t="s">
        <v>1857</v>
      </c>
      <c r="D270" s="96" t="s">
        <v>1846</v>
      </c>
    </row>
    <row r="271" spans="1:4" x14ac:dyDescent="0.2">
      <c r="A271" s="110">
        <v>170</v>
      </c>
      <c r="B271" s="110">
        <v>226</v>
      </c>
      <c r="C271" s="96" t="s">
        <v>1856</v>
      </c>
      <c r="D271" s="96" t="s">
        <v>1846</v>
      </c>
    </row>
    <row r="272" spans="1:4" x14ac:dyDescent="0.2">
      <c r="A272" s="110">
        <v>171</v>
      </c>
      <c r="B272" s="110">
        <v>228</v>
      </c>
      <c r="C272" s="96" t="s">
        <v>1855</v>
      </c>
      <c r="D272" s="96" t="s">
        <v>1846</v>
      </c>
    </row>
    <row r="273" spans="1:4" x14ac:dyDescent="0.2">
      <c r="A273" s="110">
        <v>172</v>
      </c>
      <c r="B273" s="110">
        <v>229</v>
      </c>
      <c r="C273" s="96" t="s">
        <v>1854</v>
      </c>
      <c r="D273" s="96" t="s">
        <v>1846</v>
      </c>
    </row>
    <row r="274" spans="1:4" x14ac:dyDescent="0.2">
      <c r="A274" s="110">
        <v>173</v>
      </c>
      <c r="B274" s="110">
        <v>230</v>
      </c>
      <c r="C274" s="96" t="s">
        <v>1853</v>
      </c>
      <c r="D274" s="96" t="s">
        <v>1846</v>
      </c>
    </row>
    <row r="275" spans="1:4" x14ac:dyDescent="0.2">
      <c r="A275" s="110">
        <v>174</v>
      </c>
      <c r="B275" s="110">
        <v>231</v>
      </c>
      <c r="C275" s="96" t="s">
        <v>1852</v>
      </c>
      <c r="D275" s="96" t="s">
        <v>1846</v>
      </c>
    </row>
    <row r="276" spans="1:4" x14ac:dyDescent="0.2">
      <c r="A276" s="110">
        <v>175</v>
      </c>
      <c r="B276" s="110">
        <v>232</v>
      </c>
      <c r="C276" s="96" t="s">
        <v>1851</v>
      </c>
      <c r="D276" s="96" t="s">
        <v>1846</v>
      </c>
    </row>
    <row r="277" spans="1:4" x14ac:dyDescent="0.2">
      <c r="A277" s="110">
        <v>176</v>
      </c>
      <c r="B277" s="110">
        <v>233</v>
      </c>
      <c r="C277" s="96" t="s">
        <v>1850</v>
      </c>
      <c r="D277" s="96" t="s">
        <v>1846</v>
      </c>
    </row>
    <row r="278" spans="1:4" x14ac:dyDescent="0.2">
      <c r="A278" s="110">
        <v>177</v>
      </c>
      <c r="B278" s="110">
        <v>234</v>
      </c>
      <c r="C278" s="96" t="s">
        <v>1849</v>
      </c>
      <c r="D278" s="96" t="s">
        <v>1846</v>
      </c>
    </row>
    <row r="279" spans="1:4" x14ac:dyDescent="0.2">
      <c r="A279" s="110">
        <v>178</v>
      </c>
      <c r="B279" s="110">
        <v>235</v>
      </c>
      <c r="C279" s="96" t="s">
        <v>1848</v>
      </c>
      <c r="D279" s="96" t="s">
        <v>1846</v>
      </c>
    </row>
    <row r="280" spans="1:4" x14ac:dyDescent="0.2">
      <c r="A280" s="110">
        <v>179</v>
      </c>
      <c r="B280" s="110">
        <v>236</v>
      </c>
      <c r="C280" s="96" t="s">
        <v>1847</v>
      </c>
      <c r="D280" s="96" t="s">
        <v>1846</v>
      </c>
    </row>
    <row r="282" spans="1:4" x14ac:dyDescent="0.2">
      <c r="C282" s="993"/>
    </row>
    <row r="283" spans="1:4" x14ac:dyDescent="0.2">
      <c r="C283" s="542" t="s">
        <v>1845</v>
      </c>
    </row>
    <row r="284" spans="1:4" x14ac:dyDescent="0.2">
      <c r="D284" s="993"/>
    </row>
    <row r="285" spans="1:4" x14ac:dyDescent="0.2">
      <c r="A285" s="96"/>
      <c r="C285" s="990" t="s">
        <v>1844</v>
      </c>
    </row>
    <row r="287" spans="1:4" x14ac:dyDescent="0.2">
      <c r="C287" s="96" t="s">
        <v>1843</v>
      </c>
    </row>
    <row r="288" spans="1:4" x14ac:dyDescent="0.2">
      <c r="C288" s="96" t="s">
        <v>1842</v>
      </c>
    </row>
    <row r="289" spans="3:3" x14ac:dyDescent="0.2">
      <c r="C289" s="96" t="s">
        <v>1841</v>
      </c>
    </row>
    <row r="290" spans="3:3" x14ac:dyDescent="0.2">
      <c r="C290" s="96" t="s">
        <v>1840</v>
      </c>
    </row>
    <row r="291" spans="3:3" x14ac:dyDescent="0.2">
      <c r="C291" s="96" t="s">
        <v>1839</v>
      </c>
    </row>
    <row r="292" spans="3:3" x14ac:dyDescent="0.2">
      <c r="C292" s="96" t="s">
        <v>1838</v>
      </c>
    </row>
    <row r="293" spans="3:3" x14ac:dyDescent="0.2">
      <c r="C293" s="96" t="s">
        <v>1837</v>
      </c>
    </row>
    <row r="294" spans="3:3" x14ac:dyDescent="0.2">
      <c r="C294" s="96" t="s">
        <v>1836</v>
      </c>
    </row>
    <row r="295" spans="3:3" x14ac:dyDescent="0.2">
      <c r="C295" s="96" t="s">
        <v>1835</v>
      </c>
    </row>
    <row r="296" spans="3:3" x14ac:dyDescent="0.2">
      <c r="C296" s="96" t="s">
        <v>1834</v>
      </c>
    </row>
    <row r="297" spans="3:3" x14ac:dyDescent="0.2">
      <c r="C297" s="96" t="s">
        <v>1833</v>
      </c>
    </row>
    <row r="298" spans="3:3" x14ac:dyDescent="0.2">
      <c r="C298" s="96" t="s">
        <v>1832</v>
      </c>
    </row>
    <row r="299" spans="3:3" x14ac:dyDescent="0.2">
      <c r="C299" s="96" t="s">
        <v>1831</v>
      </c>
    </row>
    <row r="300" spans="3:3" x14ac:dyDescent="0.2">
      <c r="C300" s="96" t="s">
        <v>1830</v>
      </c>
    </row>
    <row r="301" spans="3:3" x14ac:dyDescent="0.2">
      <c r="C301" s="96" t="s">
        <v>1829</v>
      </c>
    </row>
    <row r="302" spans="3:3" x14ac:dyDescent="0.2">
      <c r="C302" s="96" t="s">
        <v>1828</v>
      </c>
    </row>
    <row r="303" spans="3:3" x14ac:dyDescent="0.2">
      <c r="C303" s="96" t="s">
        <v>1827</v>
      </c>
    </row>
    <row r="304" spans="3:3" x14ac:dyDescent="0.2">
      <c r="C304" s="96" t="s">
        <v>1826</v>
      </c>
    </row>
    <row r="305" spans="3:3" x14ac:dyDescent="0.2">
      <c r="C305" s="541" t="s">
        <v>1825</v>
      </c>
    </row>
    <row r="306" spans="3:3" x14ac:dyDescent="0.2">
      <c r="C306" s="96" t="s">
        <v>1824</v>
      </c>
    </row>
    <row r="307" spans="3:3" x14ac:dyDescent="0.2">
      <c r="C307" s="96" t="s">
        <v>1823</v>
      </c>
    </row>
    <row r="308" spans="3:3" x14ac:dyDescent="0.2">
      <c r="C308" s="96" t="s">
        <v>1822</v>
      </c>
    </row>
    <row r="309" spans="3:3" x14ac:dyDescent="0.2">
      <c r="C309" s="96" t="s">
        <v>1821</v>
      </c>
    </row>
    <row r="310" spans="3:3" x14ac:dyDescent="0.2">
      <c r="C310" s="96" t="s">
        <v>1820</v>
      </c>
    </row>
    <row r="311" spans="3:3" x14ac:dyDescent="0.2">
      <c r="C311" s="96" t="s">
        <v>1819</v>
      </c>
    </row>
    <row r="312" spans="3:3" x14ac:dyDescent="0.2">
      <c r="C312" s="988" t="s">
        <v>1818</v>
      </c>
    </row>
    <row r="313" spans="3:3" x14ac:dyDescent="0.2">
      <c r="C313" s="96" t="s">
        <v>1817</v>
      </c>
    </row>
    <row r="314" spans="3:3" x14ac:dyDescent="0.2">
      <c r="C314" s="96" t="s">
        <v>1816</v>
      </c>
    </row>
    <row r="315" spans="3:3" x14ac:dyDescent="0.2">
      <c r="C315" s="96" t="s">
        <v>1815</v>
      </c>
    </row>
    <row r="316" spans="3:3" x14ac:dyDescent="0.2">
      <c r="C316" s="40" t="s">
        <v>1814</v>
      </c>
    </row>
    <row r="317" spans="3:3" x14ac:dyDescent="0.2">
      <c r="C317" s="96" t="s">
        <v>1813</v>
      </c>
    </row>
    <row r="318" spans="3:3" x14ac:dyDescent="0.2">
      <c r="C318" s="96" t="s">
        <v>1812</v>
      </c>
    </row>
    <row r="319" spans="3:3" x14ac:dyDescent="0.2">
      <c r="C319" s="96" t="s">
        <v>1811</v>
      </c>
    </row>
    <row r="320" spans="3:3" x14ac:dyDescent="0.2">
      <c r="C320" s="96" t="s">
        <v>1810</v>
      </c>
    </row>
    <row r="321" spans="3:3" x14ac:dyDescent="0.2">
      <c r="C321" s="96" t="s">
        <v>1809</v>
      </c>
    </row>
    <row r="322" spans="3:3" x14ac:dyDescent="0.2">
      <c r="C322" s="96" t="s">
        <v>1808</v>
      </c>
    </row>
    <row r="323" spans="3:3" x14ac:dyDescent="0.2">
      <c r="C323" s="96" t="s">
        <v>1807</v>
      </c>
    </row>
    <row r="324" spans="3:3" x14ac:dyDescent="0.2">
      <c r="C324" s="96" t="s">
        <v>1806</v>
      </c>
    </row>
    <row r="325" spans="3:3" x14ac:dyDescent="0.2">
      <c r="C325" s="96" t="s">
        <v>1805</v>
      </c>
    </row>
    <row r="326" spans="3:3" x14ac:dyDescent="0.2">
      <c r="C326" s="96" t="s">
        <v>1804</v>
      </c>
    </row>
    <row r="327" spans="3:3" x14ac:dyDescent="0.2">
      <c r="C327" s="96" t="s">
        <v>1803</v>
      </c>
    </row>
    <row r="328" spans="3:3" x14ac:dyDescent="0.2">
      <c r="C328" s="993" t="s">
        <v>1802</v>
      </c>
    </row>
    <row r="329" spans="3:3" x14ac:dyDescent="0.2">
      <c r="C329" s="96" t="s">
        <v>1801</v>
      </c>
    </row>
    <row r="330" spans="3:3" x14ac:dyDescent="0.2">
      <c r="C330" s="96" t="s">
        <v>1800</v>
      </c>
    </row>
    <row r="331" spans="3:3" x14ac:dyDescent="0.2">
      <c r="C331" s="96" t="s">
        <v>1799</v>
      </c>
    </row>
    <row r="332" spans="3:3" x14ac:dyDescent="0.2">
      <c r="C332" s="96" t="s">
        <v>1798</v>
      </c>
    </row>
    <row r="333" spans="3:3" x14ac:dyDescent="0.2">
      <c r="C333" s="96" t="s">
        <v>1797</v>
      </c>
    </row>
    <row r="334" spans="3:3" x14ac:dyDescent="0.2">
      <c r="C334" s="96" t="s">
        <v>1796</v>
      </c>
    </row>
    <row r="335" spans="3:3" x14ac:dyDescent="0.2">
      <c r="C335" s="992" t="s">
        <v>1795</v>
      </c>
    </row>
    <row r="336" spans="3:3" x14ac:dyDescent="0.2">
      <c r="C336" s="988" t="s">
        <v>1794</v>
      </c>
    </row>
    <row r="337" spans="3:3" x14ac:dyDescent="0.2">
      <c r="C337" s="991" t="s">
        <v>1793</v>
      </c>
    </row>
    <row r="338" spans="3:3" x14ac:dyDescent="0.2">
      <c r="C338" s="96" t="s">
        <v>1792</v>
      </c>
    </row>
    <row r="339" spans="3:3" ht="12.75" customHeight="1" x14ac:dyDescent="0.2">
      <c r="C339" s="96" t="s">
        <v>1791</v>
      </c>
    </row>
    <row r="340" spans="3:3" ht="12.75" customHeight="1" x14ac:dyDescent="0.2">
      <c r="C340" s="96" t="s">
        <v>1790</v>
      </c>
    </row>
    <row r="341" spans="3:3" ht="12.75" customHeight="1" x14ac:dyDescent="0.2">
      <c r="C341" s="96" t="s">
        <v>1789</v>
      </c>
    </row>
    <row r="342" spans="3:3" ht="12.75" customHeight="1" x14ac:dyDescent="0.2">
      <c r="C342" s="96" t="s">
        <v>1788</v>
      </c>
    </row>
    <row r="343" spans="3:3" ht="12.75" customHeight="1" x14ac:dyDescent="0.2">
      <c r="C343" s="988" t="s">
        <v>1787</v>
      </c>
    </row>
    <row r="344" spans="3:3" ht="12.75" customHeight="1" x14ac:dyDescent="0.2">
      <c r="C344" s="988" t="s">
        <v>1786</v>
      </c>
    </row>
    <row r="345" spans="3:3" ht="12.75" customHeight="1" x14ac:dyDescent="0.2">
      <c r="C345" s="96" t="s">
        <v>1785</v>
      </c>
    </row>
    <row r="346" spans="3:3" x14ac:dyDescent="0.2">
      <c r="C346" s="96" t="s">
        <v>1784</v>
      </c>
    </row>
    <row r="347" spans="3:3" x14ac:dyDescent="0.2">
      <c r="C347" s="96" t="s">
        <v>1783</v>
      </c>
    </row>
    <row r="348" spans="3:3" x14ac:dyDescent="0.2">
      <c r="C348" s="96" t="s">
        <v>1782</v>
      </c>
    </row>
    <row r="349" spans="3:3" x14ac:dyDescent="0.2">
      <c r="C349" s="988" t="s">
        <v>1781</v>
      </c>
    </row>
    <row r="350" spans="3:3" x14ac:dyDescent="0.2">
      <c r="C350" s="96" t="s">
        <v>1780</v>
      </c>
    </row>
    <row r="351" spans="3:3" x14ac:dyDescent="0.2">
      <c r="C351" s="96" t="s">
        <v>1779</v>
      </c>
    </row>
    <row r="352" spans="3:3" x14ac:dyDescent="0.2">
      <c r="C352" s="96" t="s">
        <v>1778</v>
      </c>
    </row>
    <row r="353" spans="1:5" x14ac:dyDescent="0.2">
      <c r="C353" s="988" t="s">
        <v>1777</v>
      </c>
    </row>
    <row r="354" spans="1:5" x14ac:dyDescent="0.2">
      <c r="C354" s="96" t="s">
        <v>1776</v>
      </c>
    </row>
    <row r="355" spans="1:5" x14ac:dyDescent="0.2">
      <c r="C355" s="96" t="s">
        <v>1775</v>
      </c>
    </row>
    <row r="356" spans="1:5" x14ac:dyDescent="0.2">
      <c r="C356" s="96" t="s">
        <v>1774</v>
      </c>
    </row>
    <row r="357" spans="1:5" x14ac:dyDescent="0.2">
      <c r="C357" s="96" t="s">
        <v>1773</v>
      </c>
    </row>
    <row r="358" spans="1:5" x14ac:dyDescent="0.2">
      <c r="C358" s="96" t="s">
        <v>1772</v>
      </c>
    </row>
    <row r="359" spans="1:5" x14ac:dyDescent="0.2">
      <c r="C359" s="96" t="s">
        <v>1771</v>
      </c>
    </row>
    <row r="360" spans="1:5" x14ac:dyDescent="0.2">
      <c r="C360" s="96" t="s">
        <v>1770</v>
      </c>
    </row>
    <row r="361" spans="1:5" x14ac:dyDescent="0.2">
      <c r="C361" s="96" t="s">
        <v>1769</v>
      </c>
    </row>
    <row r="362" spans="1:5" x14ac:dyDescent="0.2">
      <c r="C362" s="988"/>
    </row>
    <row r="363" spans="1:5" x14ac:dyDescent="0.2">
      <c r="C363" s="990" t="s">
        <v>1768</v>
      </c>
    </row>
    <row r="365" spans="1:5" ht="12.75" customHeight="1" x14ac:dyDescent="0.2">
      <c r="A365" s="989"/>
      <c r="C365" s="96" t="s">
        <v>1767</v>
      </c>
    </row>
    <row r="366" spans="1:5" x14ac:dyDescent="0.2">
      <c r="A366" s="989"/>
      <c r="C366" s="96" t="s">
        <v>1766</v>
      </c>
    </row>
    <row r="367" spans="1:5" x14ac:dyDescent="0.2">
      <c r="A367" s="96"/>
      <c r="B367" s="96"/>
      <c r="D367" s="110"/>
    </row>
    <row r="368" spans="1:5" x14ac:dyDescent="0.2">
      <c r="D368" s="110"/>
      <c r="E368" s="110"/>
    </row>
    <row r="369" spans="1:5" x14ac:dyDescent="0.2">
      <c r="A369" s="96"/>
      <c r="B369" s="96"/>
      <c r="D369" s="110"/>
      <c r="E369" s="110"/>
    </row>
    <row r="370" spans="1:5" x14ac:dyDescent="0.2">
      <c r="A370" s="96"/>
      <c r="B370" s="96"/>
      <c r="D370" s="110"/>
      <c r="E370" s="110"/>
    </row>
    <row r="371" spans="1:5" x14ac:dyDescent="0.2">
      <c r="E371" s="110"/>
    </row>
    <row r="372" spans="1:5" x14ac:dyDescent="0.2">
      <c r="D372" s="988"/>
    </row>
    <row r="374" spans="1:5" x14ac:dyDescent="0.2">
      <c r="D374" s="988"/>
    </row>
    <row r="376" spans="1:5" x14ac:dyDescent="0.2">
      <c r="D376" s="988"/>
    </row>
    <row r="378" spans="1:5" x14ac:dyDescent="0.2">
      <c r="D378" s="988"/>
    </row>
    <row r="379" spans="1:5" x14ac:dyDescent="0.2">
      <c r="D379" s="988"/>
    </row>
    <row r="380" spans="1:5" x14ac:dyDescent="0.2">
      <c r="D380" s="988"/>
    </row>
    <row r="382" spans="1:5" x14ac:dyDescent="0.2">
      <c r="D382" s="541"/>
    </row>
    <row r="384" spans="1:5" x14ac:dyDescent="0.2">
      <c r="D384" s="988"/>
    </row>
    <row r="386" spans="4:4" x14ac:dyDescent="0.2">
      <c r="D386" s="988"/>
    </row>
    <row r="388" spans="4:4" x14ac:dyDescent="0.2">
      <c r="D388" s="988"/>
    </row>
    <row r="389" spans="4:4" x14ac:dyDescent="0.2">
      <c r="D389" s="988"/>
    </row>
    <row r="390" spans="4:4" x14ac:dyDescent="0.2">
      <c r="D390" s="988"/>
    </row>
    <row r="392" spans="4:4" x14ac:dyDescent="0.2">
      <c r="D392" s="988"/>
    </row>
    <row r="393" spans="4:4" x14ac:dyDescent="0.2">
      <c r="D393" s="988"/>
    </row>
    <row r="394" spans="4:4" x14ac:dyDescent="0.2">
      <c r="D394" s="988"/>
    </row>
    <row r="396" spans="4:4" x14ac:dyDescent="0.2">
      <c r="D396" s="988"/>
    </row>
    <row r="398" spans="4:4" x14ac:dyDescent="0.2">
      <c r="D398" s="988"/>
    </row>
    <row r="400" spans="4:4" x14ac:dyDescent="0.2">
      <c r="D400" s="988"/>
    </row>
    <row r="402" spans="4:4" x14ac:dyDescent="0.2">
      <c r="D402" s="988"/>
    </row>
  </sheetData>
  <mergeCells count="5">
    <mergeCell ref="A1:D1"/>
    <mergeCell ref="A2:D2"/>
    <mergeCell ref="A3:D3"/>
    <mergeCell ref="A4:D4"/>
    <mergeCell ref="A5:D5"/>
  </mergeCells>
  <printOptions horizontalCentered="1"/>
  <pageMargins left="0.78740157480314965" right="0.78740157480314965" top="0.98425196850393704" bottom="0.78740157480314965" header="0.51181102362204722" footer="0"/>
  <pageSetup paperSize="9" scale="67" fitToHeight="8" orientation="portrait" r:id="rId1"/>
  <headerFooter alignWithMargins="0"/>
  <rowBreaks count="1" manualBreakCount="1">
    <brk id="110" max="16383" man="1"/>
  </row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55"/>
  <sheetViews>
    <sheetView showGridLines="0" zoomScaleNormal="100" zoomScaleSheetLayoutView="100" workbookViewId="0">
      <pane ySplit="4" topLeftCell="A47" activePane="bottomLeft" state="frozen"/>
      <selection activeCell="A39" sqref="A39"/>
      <selection pane="bottomLeft" activeCell="A13" sqref="A13:L13"/>
    </sheetView>
  </sheetViews>
  <sheetFormatPr defaultRowHeight="17.100000000000001" customHeight="1" x14ac:dyDescent="0.2"/>
  <cols>
    <col min="1" max="1" width="25.28515625" style="301" customWidth="1"/>
    <col min="2" max="2" width="8.5703125" style="301" customWidth="1"/>
    <col min="3" max="3" width="9.28515625" style="301" customWidth="1"/>
    <col min="4" max="5" width="8.85546875" style="301" bestFit="1" customWidth="1"/>
    <col min="6" max="6" width="8.7109375" style="301" customWidth="1"/>
    <col min="7" max="7" width="5.85546875" style="301" customWidth="1"/>
    <col min="8" max="8" width="6.140625" style="301" customWidth="1"/>
    <col min="9" max="11" width="5.7109375" style="301" customWidth="1"/>
    <col min="12" max="12" width="14.42578125" style="301" customWidth="1"/>
    <col min="13" max="14" width="5.7109375" style="301" customWidth="1"/>
    <col min="15" max="16384" width="9.140625" style="301"/>
  </cols>
  <sheetData>
    <row r="1" spans="1:12" ht="15.95" customHeight="1" x14ac:dyDescent="0.2">
      <c r="A1" s="1515" t="s">
        <v>556</v>
      </c>
      <c r="B1" s="1516"/>
      <c r="C1" s="1516"/>
      <c r="D1" s="1516"/>
      <c r="E1" s="1516"/>
      <c r="F1" s="1516"/>
      <c r="G1" s="1516"/>
      <c r="H1" s="1516"/>
      <c r="I1" s="333"/>
      <c r="J1" s="333"/>
      <c r="K1" s="332"/>
      <c r="L1" s="331" t="s">
        <v>670</v>
      </c>
    </row>
    <row r="2" spans="1:12" ht="15.95" customHeight="1" x14ac:dyDescent="0.2">
      <c r="A2" s="1517" t="s">
        <v>669</v>
      </c>
      <c r="B2" s="1517"/>
      <c r="C2" s="1517"/>
      <c r="D2" s="1517"/>
      <c r="E2" s="1517"/>
      <c r="F2" s="1517"/>
      <c r="G2" s="1518"/>
      <c r="H2" s="1518"/>
    </row>
    <row r="3" spans="1:12" ht="15.95" customHeight="1" x14ac:dyDescent="0.2">
      <c r="A3" s="1511" t="s">
        <v>207</v>
      </c>
      <c r="B3" s="1437" t="s">
        <v>206</v>
      </c>
      <c r="C3" s="1438"/>
      <c r="D3" s="1438"/>
      <c r="E3" s="1438"/>
      <c r="F3" s="1439"/>
      <c r="G3" s="1511" t="s">
        <v>45</v>
      </c>
      <c r="H3" s="1511"/>
      <c r="I3" s="1511"/>
      <c r="J3" s="1511"/>
      <c r="K3" s="1511"/>
      <c r="L3" s="1511" t="s">
        <v>205</v>
      </c>
    </row>
    <row r="4" spans="1:12" ht="15.95" customHeight="1" x14ac:dyDescent="0.2">
      <c r="A4" s="1511"/>
      <c r="B4" s="330">
        <v>2012</v>
      </c>
      <c r="C4" s="330">
        <v>2013</v>
      </c>
      <c r="D4" s="330">
        <v>2014</v>
      </c>
      <c r="E4" s="330">
        <v>2015</v>
      </c>
      <c r="F4" s="330">
        <v>2016</v>
      </c>
      <c r="G4" s="330">
        <v>2012</v>
      </c>
      <c r="H4" s="330">
        <v>2013</v>
      </c>
      <c r="I4" s="330">
        <v>2014</v>
      </c>
      <c r="J4" s="330">
        <v>2015</v>
      </c>
      <c r="K4" s="330">
        <v>2016</v>
      </c>
      <c r="L4" s="1519"/>
    </row>
    <row r="5" spans="1:12" s="255" customFormat="1" ht="15.95" customHeight="1" x14ac:dyDescent="0.2">
      <c r="A5" s="257" t="s">
        <v>322</v>
      </c>
      <c r="B5" s="313">
        <v>0</v>
      </c>
      <c r="C5" s="313">
        <v>0.3</v>
      </c>
      <c r="D5" s="312">
        <v>0</v>
      </c>
      <c r="E5" s="312">
        <v>0</v>
      </c>
      <c r="F5" s="311">
        <v>0</v>
      </c>
      <c r="G5" s="323">
        <v>0</v>
      </c>
      <c r="H5" s="323">
        <v>0</v>
      </c>
      <c r="I5" s="323">
        <v>0</v>
      </c>
      <c r="J5" s="323">
        <v>0</v>
      </c>
      <c r="K5" s="325">
        <v>0</v>
      </c>
      <c r="L5" s="257"/>
    </row>
    <row r="6" spans="1:12" s="255" customFormat="1" ht="15.95" customHeight="1" x14ac:dyDescent="0.2">
      <c r="A6" s="257" t="s">
        <v>668</v>
      </c>
      <c r="B6" s="313">
        <v>7</v>
      </c>
      <c r="C6" s="313">
        <v>17</v>
      </c>
      <c r="D6" s="312">
        <v>0</v>
      </c>
      <c r="E6" s="312">
        <v>2.2000000000000002</v>
      </c>
      <c r="F6" s="311">
        <v>0.3</v>
      </c>
      <c r="G6" s="323">
        <v>4</v>
      </c>
      <c r="H6" s="323">
        <v>1</v>
      </c>
      <c r="I6" s="323">
        <v>0</v>
      </c>
      <c r="J6" s="323">
        <v>1</v>
      </c>
      <c r="K6" s="325">
        <v>1</v>
      </c>
      <c r="L6" s="257"/>
    </row>
    <row r="7" spans="1:12" s="255" customFormat="1" ht="15.95" customHeight="1" x14ac:dyDescent="0.2">
      <c r="A7" s="257" t="s">
        <v>667</v>
      </c>
      <c r="B7" s="329">
        <v>0</v>
      </c>
      <c r="C7" s="329">
        <v>0</v>
      </c>
      <c r="D7" s="328">
        <v>0.02</v>
      </c>
      <c r="E7" s="328"/>
      <c r="F7" s="327">
        <v>0.16</v>
      </c>
      <c r="G7" s="326">
        <v>2</v>
      </c>
      <c r="H7" s="326">
        <v>2</v>
      </c>
      <c r="I7" s="326">
        <v>2</v>
      </c>
      <c r="J7" s="326"/>
      <c r="K7" s="260">
        <v>2</v>
      </c>
      <c r="L7" s="257"/>
    </row>
    <row r="8" spans="1:12" s="255" customFormat="1" ht="15.95" customHeight="1" x14ac:dyDescent="0.2">
      <c r="A8" s="257" t="s">
        <v>666</v>
      </c>
      <c r="B8" s="313">
        <v>32.5</v>
      </c>
      <c r="C8" s="313">
        <v>20.100000000000001</v>
      </c>
      <c r="D8" s="312">
        <v>13.3</v>
      </c>
      <c r="E8" s="312">
        <v>24.8</v>
      </c>
      <c r="F8" s="311">
        <v>0</v>
      </c>
      <c r="G8" s="323">
        <v>4</v>
      </c>
      <c r="H8" s="323">
        <v>2</v>
      </c>
      <c r="I8" s="323">
        <v>2</v>
      </c>
      <c r="J8" s="323">
        <v>2</v>
      </c>
      <c r="K8" s="325">
        <v>0</v>
      </c>
      <c r="L8" s="257"/>
    </row>
    <row r="9" spans="1:12" s="255" customFormat="1" ht="15.95" customHeight="1" x14ac:dyDescent="0.2">
      <c r="A9" s="257" t="s">
        <v>665</v>
      </c>
      <c r="B9" s="313">
        <v>0</v>
      </c>
      <c r="C9" s="313"/>
      <c r="D9" s="312"/>
      <c r="E9" s="312"/>
      <c r="F9" s="311"/>
      <c r="G9" s="323">
        <v>0</v>
      </c>
      <c r="H9" s="323"/>
      <c r="I9" s="323"/>
      <c r="J9" s="323"/>
      <c r="K9" s="325"/>
      <c r="L9" s="257" t="s">
        <v>623</v>
      </c>
    </row>
    <row r="10" spans="1:12" s="255" customFormat="1" ht="15.95" customHeight="1" x14ac:dyDescent="0.2">
      <c r="A10" s="257" t="s">
        <v>664</v>
      </c>
      <c r="B10" s="313">
        <v>0</v>
      </c>
      <c r="C10" s="313">
        <v>2.5</v>
      </c>
      <c r="D10" s="312">
        <v>0</v>
      </c>
      <c r="E10" s="312">
        <v>0.08</v>
      </c>
      <c r="F10" s="311">
        <v>0.2</v>
      </c>
      <c r="G10" s="323">
        <v>0</v>
      </c>
      <c r="H10" s="323">
        <v>4</v>
      </c>
      <c r="I10" s="323">
        <v>0</v>
      </c>
      <c r="J10" s="323">
        <v>1</v>
      </c>
      <c r="K10" s="325">
        <v>2</v>
      </c>
      <c r="L10" s="257"/>
    </row>
    <row r="11" spans="1:12" s="255" customFormat="1" ht="39" customHeight="1" x14ac:dyDescent="0.2">
      <c r="A11" s="257" t="s">
        <v>663</v>
      </c>
      <c r="B11" s="313">
        <v>0</v>
      </c>
      <c r="C11" s="313">
        <v>0</v>
      </c>
      <c r="D11" s="312">
        <v>0</v>
      </c>
      <c r="E11" s="312">
        <v>2</v>
      </c>
      <c r="F11" s="324">
        <v>2</v>
      </c>
      <c r="G11" s="323">
        <v>0</v>
      </c>
      <c r="H11" s="323">
        <v>0</v>
      </c>
      <c r="I11" s="323">
        <v>0</v>
      </c>
      <c r="J11" s="323" t="s">
        <v>217</v>
      </c>
      <c r="K11" s="322" t="s">
        <v>217</v>
      </c>
      <c r="L11" s="321" t="s">
        <v>662</v>
      </c>
    </row>
    <row r="12" spans="1:12" s="255" customFormat="1" ht="39" customHeight="1" x14ac:dyDescent="0.2">
      <c r="A12" s="320"/>
      <c r="B12" s="319"/>
      <c r="C12" s="319"/>
      <c r="D12" s="318"/>
      <c r="E12" s="318"/>
      <c r="F12" s="317">
        <f>SUM(F5:F11)</f>
        <v>2.66</v>
      </c>
      <c r="G12" s="316"/>
      <c r="H12" s="316"/>
      <c r="I12" s="316"/>
      <c r="J12" s="316"/>
      <c r="K12" s="315"/>
      <c r="L12" s="314"/>
    </row>
    <row r="13" spans="1:12" s="255" customFormat="1" ht="15.95" customHeight="1" x14ac:dyDescent="0.2">
      <c r="A13" s="1512" t="s">
        <v>180</v>
      </c>
      <c r="B13" s="1513"/>
      <c r="C13" s="1513"/>
      <c r="D13" s="1513"/>
      <c r="E13" s="1513"/>
      <c r="F13" s="1513"/>
      <c r="G13" s="1513"/>
      <c r="H13" s="1513"/>
      <c r="I13" s="1513"/>
      <c r="J13" s="1513"/>
      <c r="K13" s="1513"/>
      <c r="L13" s="1514"/>
    </row>
    <row r="14" spans="1:12" s="255" customFormat="1" ht="15.95" customHeight="1" x14ac:dyDescent="0.2">
      <c r="A14" s="257" t="s">
        <v>661</v>
      </c>
      <c r="B14" s="310">
        <v>20.9</v>
      </c>
      <c r="C14" s="310">
        <v>5.4</v>
      </c>
      <c r="D14" s="309"/>
      <c r="E14" s="309"/>
      <c r="F14" s="308"/>
      <c r="G14" s="307">
        <v>3</v>
      </c>
      <c r="H14" s="307">
        <v>3</v>
      </c>
      <c r="I14" s="307"/>
      <c r="J14" s="307"/>
      <c r="K14" s="306"/>
      <c r="L14" s="257"/>
    </row>
    <row r="15" spans="1:12" s="255" customFormat="1" ht="15.95" customHeight="1" x14ac:dyDescent="0.2">
      <c r="A15" s="257" t="s">
        <v>660</v>
      </c>
      <c r="B15" s="310">
        <v>0</v>
      </c>
      <c r="C15" s="310"/>
      <c r="D15" s="309"/>
      <c r="E15" s="309"/>
      <c r="F15" s="308"/>
      <c r="G15" s="307">
        <v>0</v>
      </c>
      <c r="H15" s="307"/>
      <c r="I15" s="307"/>
      <c r="J15" s="307"/>
      <c r="K15" s="306"/>
      <c r="L15" s="257"/>
    </row>
    <row r="16" spans="1:12" s="255" customFormat="1" ht="15.95" customHeight="1" x14ac:dyDescent="0.2">
      <c r="A16" s="257" t="s">
        <v>281</v>
      </c>
      <c r="B16" s="310"/>
      <c r="C16" s="310"/>
      <c r="D16" s="309"/>
      <c r="E16" s="309"/>
      <c r="F16" s="308">
        <v>0.1</v>
      </c>
      <c r="G16" s="307"/>
      <c r="H16" s="307"/>
      <c r="I16" s="307"/>
      <c r="J16" s="307"/>
      <c r="K16" s="306">
        <v>2</v>
      </c>
      <c r="L16" s="257"/>
    </row>
    <row r="17" spans="1:12" s="255" customFormat="1" ht="15.95" customHeight="1" x14ac:dyDescent="0.2">
      <c r="A17" s="257" t="s">
        <v>659</v>
      </c>
      <c r="B17" s="310">
        <v>0</v>
      </c>
      <c r="C17" s="310"/>
      <c r="D17" s="309"/>
      <c r="E17" s="309"/>
      <c r="F17" s="308"/>
      <c r="G17" s="307">
        <v>0</v>
      </c>
      <c r="H17" s="307"/>
      <c r="I17" s="307"/>
      <c r="J17" s="307"/>
      <c r="K17" s="306"/>
      <c r="L17" s="257" t="s">
        <v>623</v>
      </c>
    </row>
    <row r="18" spans="1:12" s="255" customFormat="1" ht="15.95" customHeight="1" x14ac:dyDescent="0.2">
      <c r="A18" s="257" t="s">
        <v>658</v>
      </c>
      <c r="B18" s="310">
        <v>0</v>
      </c>
      <c r="C18" s="310"/>
      <c r="D18" s="309"/>
      <c r="E18" s="309"/>
      <c r="F18" s="308"/>
      <c r="G18" s="307">
        <v>0</v>
      </c>
      <c r="H18" s="307"/>
      <c r="I18" s="307"/>
      <c r="J18" s="307"/>
      <c r="K18" s="306"/>
      <c r="L18" s="257"/>
    </row>
    <row r="19" spans="1:12" s="255" customFormat="1" ht="15.95" customHeight="1" x14ac:dyDescent="0.2">
      <c r="A19" s="257" t="s">
        <v>657</v>
      </c>
      <c r="B19" s="310">
        <v>0</v>
      </c>
      <c r="C19" s="310"/>
      <c r="D19" s="309"/>
      <c r="E19" s="309">
        <v>0.4</v>
      </c>
      <c r="F19" s="308">
        <v>5</v>
      </c>
      <c r="G19" s="307">
        <v>0</v>
      </c>
      <c r="H19" s="307"/>
      <c r="I19" s="307"/>
      <c r="J19" s="307">
        <v>1</v>
      </c>
      <c r="K19" s="306">
        <v>1</v>
      </c>
      <c r="L19" s="257"/>
    </row>
    <row r="20" spans="1:12" s="255" customFormat="1" ht="15.95" customHeight="1" x14ac:dyDescent="0.2">
      <c r="A20" s="257" t="s">
        <v>656</v>
      </c>
      <c r="B20" s="310">
        <v>0.7</v>
      </c>
      <c r="C20" s="310">
        <v>1</v>
      </c>
      <c r="D20" s="309">
        <v>2.5</v>
      </c>
      <c r="E20" s="309">
        <v>2</v>
      </c>
      <c r="F20" s="308">
        <v>2</v>
      </c>
      <c r="G20" s="307">
        <v>2</v>
      </c>
      <c r="H20" s="307">
        <v>9</v>
      </c>
      <c r="I20" s="307">
        <v>9</v>
      </c>
      <c r="J20" s="307">
        <v>9</v>
      </c>
      <c r="K20" s="306">
        <v>5</v>
      </c>
      <c r="L20" s="257"/>
    </row>
    <row r="21" spans="1:12" s="255" customFormat="1" ht="15.95" customHeight="1" x14ac:dyDescent="0.2">
      <c r="A21" s="257" t="s">
        <v>655</v>
      </c>
      <c r="B21" s="310">
        <v>0</v>
      </c>
      <c r="C21" s="310"/>
      <c r="D21" s="309"/>
      <c r="E21" s="309"/>
      <c r="F21" s="308"/>
      <c r="G21" s="307">
        <v>0</v>
      </c>
      <c r="H21" s="307"/>
      <c r="I21" s="307"/>
      <c r="J21" s="307"/>
      <c r="K21" s="306"/>
      <c r="L21" s="257"/>
    </row>
    <row r="22" spans="1:12" s="255" customFormat="1" ht="15.95" customHeight="1" x14ac:dyDescent="0.2">
      <c r="A22" s="257" t="s">
        <v>654</v>
      </c>
      <c r="B22" s="310">
        <v>0</v>
      </c>
      <c r="C22" s="310"/>
      <c r="D22" s="309"/>
      <c r="E22" s="309"/>
      <c r="F22" s="308"/>
      <c r="G22" s="307">
        <v>0</v>
      </c>
      <c r="H22" s="307"/>
      <c r="I22" s="307"/>
      <c r="J22" s="307"/>
      <c r="K22" s="306"/>
      <c r="L22" s="257"/>
    </row>
    <row r="23" spans="1:12" s="255" customFormat="1" ht="15.95" customHeight="1" x14ac:dyDescent="0.2">
      <c r="A23" s="257" t="s">
        <v>653</v>
      </c>
      <c r="B23" s="310">
        <v>0</v>
      </c>
      <c r="C23" s="310"/>
      <c r="D23" s="309"/>
      <c r="E23" s="309"/>
      <c r="F23" s="308"/>
      <c r="G23" s="307">
        <v>0</v>
      </c>
      <c r="H23" s="307"/>
      <c r="I23" s="307"/>
      <c r="J23" s="307"/>
      <c r="K23" s="306"/>
      <c r="L23" s="257"/>
    </row>
    <row r="24" spans="1:12" s="255" customFormat="1" ht="15.95" customHeight="1" x14ac:dyDescent="0.2">
      <c r="A24" s="257" t="s">
        <v>652</v>
      </c>
      <c r="B24" s="310">
        <v>0</v>
      </c>
      <c r="C24" s="310"/>
      <c r="D24" s="309"/>
      <c r="E24" s="309"/>
      <c r="F24" s="308"/>
      <c r="G24" s="307">
        <v>0</v>
      </c>
      <c r="H24" s="307"/>
      <c r="I24" s="307"/>
      <c r="J24" s="307"/>
      <c r="K24" s="306"/>
      <c r="L24" s="257"/>
    </row>
    <row r="25" spans="1:12" s="255" customFormat="1" ht="15.95" customHeight="1" x14ac:dyDescent="0.2">
      <c r="A25" s="257" t="s">
        <v>651</v>
      </c>
      <c r="B25" s="310"/>
      <c r="C25" s="310">
        <v>60.7</v>
      </c>
      <c r="D25" s="309">
        <v>7</v>
      </c>
      <c r="E25" s="309">
        <v>0</v>
      </c>
      <c r="F25" s="308">
        <v>70</v>
      </c>
      <c r="G25" s="307"/>
      <c r="H25" s="307">
        <v>5</v>
      </c>
      <c r="I25" s="307">
        <v>8</v>
      </c>
      <c r="J25" s="307">
        <v>0</v>
      </c>
      <c r="K25" s="306">
        <v>10</v>
      </c>
      <c r="L25" s="257"/>
    </row>
    <row r="26" spans="1:12" s="255" customFormat="1" ht="15.95" customHeight="1" x14ac:dyDescent="0.2">
      <c r="A26" s="257" t="s">
        <v>650</v>
      </c>
      <c r="B26" s="310"/>
      <c r="C26" s="310"/>
      <c r="D26" s="309"/>
      <c r="E26" s="309">
        <v>98</v>
      </c>
      <c r="F26" s="308">
        <v>1.5</v>
      </c>
      <c r="G26" s="307"/>
      <c r="H26" s="307"/>
      <c r="I26" s="307"/>
      <c r="J26" s="307">
        <v>5</v>
      </c>
      <c r="K26" s="306">
        <v>2</v>
      </c>
      <c r="L26" s="257"/>
    </row>
    <row r="27" spans="1:12" s="255" customFormat="1" ht="15.95" customHeight="1" x14ac:dyDescent="0.2">
      <c r="A27" s="257" t="s">
        <v>649</v>
      </c>
      <c r="B27" s="310"/>
      <c r="C27" s="310">
        <v>18.5</v>
      </c>
      <c r="D27" s="309">
        <v>22</v>
      </c>
      <c r="E27" s="309">
        <v>20.399999999999999</v>
      </c>
      <c r="F27" s="308">
        <v>18.7</v>
      </c>
      <c r="G27" s="307">
        <v>0</v>
      </c>
      <c r="H27" s="307">
        <v>4</v>
      </c>
      <c r="I27" s="307">
        <v>4</v>
      </c>
      <c r="J27" s="307">
        <v>5</v>
      </c>
      <c r="K27" s="306">
        <v>5</v>
      </c>
      <c r="L27" s="257"/>
    </row>
    <row r="28" spans="1:12" s="255" customFormat="1" ht="15.95" customHeight="1" x14ac:dyDescent="0.2">
      <c r="A28" s="257" t="s">
        <v>648</v>
      </c>
      <c r="B28" s="310">
        <v>0</v>
      </c>
      <c r="C28" s="310">
        <v>0.01</v>
      </c>
      <c r="D28" s="309">
        <v>0</v>
      </c>
      <c r="E28" s="309"/>
      <c r="F28" s="308"/>
      <c r="G28" s="307">
        <v>0</v>
      </c>
      <c r="H28" s="307">
        <v>2</v>
      </c>
      <c r="I28" s="307">
        <v>0</v>
      </c>
      <c r="J28" s="307"/>
      <c r="K28" s="306"/>
      <c r="L28" s="257"/>
    </row>
    <row r="29" spans="1:12" s="255" customFormat="1" ht="15.95" customHeight="1" x14ac:dyDescent="0.2">
      <c r="A29" s="257" t="s">
        <v>647</v>
      </c>
      <c r="B29" s="310">
        <v>0</v>
      </c>
      <c r="C29" s="310"/>
      <c r="D29" s="309"/>
      <c r="E29" s="309"/>
      <c r="F29" s="308"/>
      <c r="G29" s="307">
        <v>0</v>
      </c>
      <c r="H29" s="307"/>
      <c r="I29" s="307"/>
      <c r="J29" s="307"/>
      <c r="K29" s="306"/>
      <c r="L29" s="257"/>
    </row>
    <row r="30" spans="1:12" s="255" customFormat="1" ht="15.95" customHeight="1" x14ac:dyDescent="0.2">
      <c r="A30" s="257" t="s">
        <v>645</v>
      </c>
      <c r="B30" s="310">
        <v>0.9</v>
      </c>
      <c r="C30" s="310">
        <v>0.7</v>
      </c>
      <c r="D30" s="309">
        <v>0.8</v>
      </c>
      <c r="E30" s="309">
        <v>0.9</v>
      </c>
      <c r="F30" s="308">
        <v>1.1000000000000001</v>
      </c>
      <c r="G30" s="307">
        <v>2</v>
      </c>
      <c r="H30" s="307">
        <v>2</v>
      </c>
      <c r="I30" s="307">
        <v>2</v>
      </c>
      <c r="J30" s="307">
        <v>2</v>
      </c>
      <c r="K30" s="306">
        <v>2</v>
      </c>
      <c r="L30" s="257" t="s">
        <v>646</v>
      </c>
    </row>
    <row r="31" spans="1:12" s="255" customFormat="1" ht="15.95" customHeight="1" x14ac:dyDescent="0.2">
      <c r="A31" s="257" t="s">
        <v>645</v>
      </c>
      <c r="B31" s="310">
        <v>17</v>
      </c>
      <c r="C31" s="310">
        <v>0</v>
      </c>
      <c r="D31" s="309">
        <v>0</v>
      </c>
      <c r="E31" s="309"/>
      <c r="F31" s="308">
        <v>0</v>
      </c>
      <c r="G31" s="307">
        <v>3</v>
      </c>
      <c r="H31" s="307">
        <v>0</v>
      </c>
      <c r="I31" s="307">
        <v>0</v>
      </c>
      <c r="J31" s="307"/>
      <c r="K31" s="306"/>
      <c r="L31" s="257" t="s">
        <v>644</v>
      </c>
    </row>
    <row r="32" spans="1:12" s="255" customFormat="1" ht="15.95" customHeight="1" x14ac:dyDescent="0.2">
      <c r="A32" s="257" t="s">
        <v>643</v>
      </c>
      <c r="B32" s="310">
        <v>21</v>
      </c>
      <c r="C32" s="310">
        <v>3.7</v>
      </c>
      <c r="D32" s="309">
        <v>33</v>
      </c>
      <c r="E32" s="309">
        <v>48</v>
      </c>
      <c r="F32" s="308">
        <v>0.7</v>
      </c>
      <c r="G32" s="307">
        <v>8</v>
      </c>
      <c r="H32" s="307">
        <v>8</v>
      </c>
      <c r="I32" s="307">
        <v>3</v>
      </c>
      <c r="J32" s="307">
        <v>3</v>
      </c>
      <c r="K32" s="306">
        <v>1</v>
      </c>
      <c r="L32" s="257"/>
    </row>
    <row r="33" spans="1:12" s="255" customFormat="1" ht="15.95" customHeight="1" x14ac:dyDescent="0.2">
      <c r="A33" s="257" t="s">
        <v>250</v>
      </c>
      <c r="B33" s="310">
        <v>0</v>
      </c>
      <c r="C33" s="310"/>
      <c r="D33" s="309"/>
      <c r="E33" s="309"/>
      <c r="F33" s="308"/>
      <c r="G33" s="307">
        <v>0</v>
      </c>
      <c r="H33" s="307"/>
      <c r="I33" s="307"/>
      <c r="J33" s="307"/>
      <c r="K33" s="306"/>
      <c r="L33" s="257" t="s">
        <v>642</v>
      </c>
    </row>
    <row r="34" spans="1:12" s="255" customFormat="1" ht="15.95" customHeight="1" x14ac:dyDescent="0.2">
      <c r="A34" s="257" t="s">
        <v>641</v>
      </c>
      <c r="B34" s="310">
        <v>0</v>
      </c>
      <c r="C34" s="310"/>
      <c r="D34" s="309"/>
      <c r="E34" s="309"/>
      <c r="F34" s="308"/>
      <c r="G34" s="307">
        <v>0</v>
      </c>
      <c r="H34" s="307"/>
      <c r="I34" s="307"/>
      <c r="J34" s="307"/>
      <c r="K34" s="306"/>
      <c r="L34" s="257"/>
    </row>
    <row r="35" spans="1:12" s="255" customFormat="1" ht="15.95" customHeight="1" x14ac:dyDescent="0.2">
      <c r="A35" s="257" t="s">
        <v>640</v>
      </c>
      <c r="B35" s="310">
        <v>0</v>
      </c>
      <c r="C35" s="310"/>
      <c r="D35" s="309"/>
      <c r="E35" s="309"/>
      <c r="F35" s="308"/>
      <c r="G35" s="307">
        <v>0</v>
      </c>
      <c r="H35" s="307"/>
      <c r="I35" s="307"/>
      <c r="J35" s="307"/>
      <c r="K35" s="306"/>
      <c r="L35" s="257"/>
    </row>
    <row r="36" spans="1:12" s="255" customFormat="1" ht="15.95" customHeight="1" x14ac:dyDescent="0.2">
      <c r="A36" s="257" t="s">
        <v>639</v>
      </c>
      <c r="B36" s="313">
        <v>1797</v>
      </c>
      <c r="C36" s="313">
        <v>563.74</v>
      </c>
      <c r="D36" s="312">
        <v>500.8</v>
      </c>
      <c r="E36" s="312">
        <v>245</v>
      </c>
      <c r="F36" s="311">
        <v>110.9</v>
      </c>
      <c r="G36" s="307">
        <v>43</v>
      </c>
      <c r="H36" s="307">
        <v>31</v>
      </c>
      <c r="I36" s="307">
        <v>31</v>
      </c>
      <c r="J36" s="307">
        <v>25</v>
      </c>
      <c r="K36" s="306">
        <v>23</v>
      </c>
      <c r="L36" s="257"/>
    </row>
    <row r="37" spans="1:12" s="255" customFormat="1" ht="15.95" customHeight="1" x14ac:dyDescent="0.2">
      <c r="A37" s="257" t="s">
        <v>638</v>
      </c>
      <c r="B37" s="313"/>
      <c r="C37" s="313">
        <v>100</v>
      </c>
      <c r="D37" s="312">
        <v>66</v>
      </c>
      <c r="E37" s="312">
        <v>0</v>
      </c>
      <c r="F37" s="311">
        <v>0</v>
      </c>
      <c r="G37" s="307"/>
      <c r="H37" s="307">
        <v>7</v>
      </c>
      <c r="I37" s="307">
        <v>8</v>
      </c>
      <c r="J37" s="307">
        <v>2</v>
      </c>
      <c r="K37" s="306"/>
      <c r="L37" s="257"/>
    </row>
    <row r="38" spans="1:12" s="255" customFormat="1" ht="15.95" customHeight="1" x14ac:dyDescent="0.2">
      <c r="A38" s="257" t="s">
        <v>637</v>
      </c>
      <c r="B38" s="313"/>
      <c r="C38" s="313">
        <v>99</v>
      </c>
      <c r="D38" s="312">
        <v>100</v>
      </c>
      <c r="E38" s="312">
        <v>92.4</v>
      </c>
      <c r="F38" s="311">
        <v>0</v>
      </c>
      <c r="G38" s="307"/>
      <c r="H38" s="307">
        <v>7</v>
      </c>
      <c r="I38" s="307">
        <v>6</v>
      </c>
      <c r="J38" s="307">
        <v>4</v>
      </c>
      <c r="K38" s="306"/>
      <c r="L38" s="257"/>
    </row>
    <row r="39" spans="1:12" s="255" customFormat="1" ht="15.95" customHeight="1" x14ac:dyDescent="0.2">
      <c r="A39" s="257" t="s">
        <v>636</v>
      </c>
      <c r="B39" s="313"/>
      <c r="C39" s="313">
        <v>100</v>
      </c>
      <c r="D39" s="312">
        <v>100</v>
      </c>
      <c r="E39" s="312">
        <v>100</v>
      </c>
      <c r="F39" s="311">
        <v>0</v>
      </c>
      <c r="G39" s="307"/>
      <c r="H39" s="307">
        <v>7</v>
      </c>
      <c r="I39" s="307">
        <v>6</v>
      </c>
      <c r="J39" s="307">
        <v>4</v>
      </c>
      <c r="K39" s="306"/>
      <c r="L39" s="257"/>
    </row>
    <row r="40" spans="1:12" s="255" customFormat="1" ht="15.95" customHeight="1" x14ac:dyDescent="0.2">
      <c r="A40" s="257" t="s">
        <v>635</v>
      </c>
      <c r="B40" s="310">
        <v>0</v>
      </c>
      <c r="C40" s="310"/>
      <c r="D40" s="309"/>
      <c r="E40" s="309"/>
      <c r="F40" s="308"/>
      <c r="G40" s="307">
        <v>0</v>
      </c>
      <c r="H40" s="307"/>
      <c r="I40" s="307"/>
      <c r="J40" s="307"/>
      <c r="K40" s="306"/>
      <c r="L40" s="257"/>
    </row>
    <row r="41" spans="1:12" s="255" customFormat="1" ht="15.95" customHeight="1" x14ac:dyDescent="0.2">
      <c r="A41" s="257" t="s">
        <v>228</v>
      </c>
      <c r="B41" s="310">
        <v>0</v>
      </c>
      <c r="C41" s="310"/>
      <c r="D41" s="309"/>
      <c r="E41" s="309"/>
      <c r="F41" s="308"/>
      <c r="G41" s="307">
        <v>0</v>
      </c>
      <c r="H41" s="307"/>
      <c r="I41" s="307"/>
      <c r="J41" s="307"/>
      <c r="K41" s="306"/>
      <c r="L41" s="257"/>
    </row>
    <row r="42" spans="1:12" s="255" customFormat="1" ht="15.95" customHeight="1" x14ac:dyDescent="0.2">
      <c r="A42" s="257" t="s">
        <v>634</v>
      </c>
      <c r="B42" s="310">
        <v>0</v>
      </c>
      <c r="C42" s="310"/>
      <c r="D42" s="309">
        <v>99</v>
      </c>
      <c r="E42" s="309">
        <v>92</v>
      </c>
      <c r="F42" s="308">
        <v>81</v>
      </c>
      <c r="G42" s="307">
        <v>0</v>
      </c>
      <c r="H42" s="307"/>
      <c r="I42" s="307">
        <v>4</v>
      </c>
      <c r="J42" s="307">
        <v>4</v>
      </c>
      <c r="K42" s="306">
        <v>4</v>
      </c>
      <c r="L42" s="257" t="s">
        <v>633</v>
      </c>
    </row>
    <row r="43" spans="1:12" s="255" customFormat="1" ht="15.95" customHeight="1" x14ac:dyDescent="0.2">
      <c r="A43" s="257" t="s">
        <v>632</v>
      </c>
      <c r="B43" s="310">
        <v>8.4</v>
      </c>
      <c r="C43" s="310"/>
      <c r="D43" s="309">
        <v>0</v>
      </c>
      <c r="E43" s="309"/>
      <c r="F43" s="308">
        <v>0</v>
      </c>
      <c r="G43" s="307">
        <v>2</v>
      </c>
      <c r="H43" s="307"/>
      <c r="I43" s="307">
        <v>0</v>
      </c>
      <c r="J43" s="307"/>
      <c r="K43" s="306"/>
      <c r="L43" s="257" t="s">
        <v>631</v>
      </c>
    </row>
    <row r="44" spans="1:12" s="255" customFormat="1" ht="15.95" customHeight="1" x14ac:dyDescent="0.2">
      <c r="A44" s="257" t="s">
        <v>630</v>
      </c>
      <c r="B44" s="310"/>
      <c r="C44" s="310">
        <v>99</v>
      </c>
      <c r="D44" s="309">
        <v>100</v>
      </c>
      <c r="E44" s="309">
        <v>100</v>
      </c>
      <c r="F44" s="308">
        <v>41</v>
      </c>
      <c r="G44" s="307"/>
      <c r="H44" s="307">
        <v>7</v>
      </c>
      <c r="I44" s="307">
        <v>10</v>
      </c>
      <c r="J44" s="307">
        <v>8</v>
      </c>
      <c r="K44" s="306">
        <v>4</v>
      </c>
      <c r="L44" s="257"/>
    </row>
    <row r="45" spans="1:12" s="255" customFormat="1" ht="15.95" customHeight="1" x14ac:dyDescent="0.2">
      <c r="A45" s="257" t="s">
        <v>629</v>
      </c>
      <c r="B45" s="310"/>
      <c r="C45" s="310"/>
      <c r="D45" s="309">
        <v>0</v>
      </c>
      <c r="E45" s="309">
        <v>0.1</v>
      </c>
      <c r="F45" s="308">
        <v>0</v>
      </c>
      <c r="G45" s="307"/>
      <c r="H45" s="307"/>
      <c r="I45" s="307">
        <v>0</v>
      </c>
      <c r="J45" s="307">
        <v>1</v>
      </c>
      <c r="K45" s="306"/>
      <c r="L45" s="257"/>
    </row>
    <row r="46" spans="1:12" s="255" customFormat="1" ht="15.95" customHeight="1" x14ac:dyDescent="0.2">
      <c r="A46" s="257" t="s">
        <v>628</v>
      </c>
      <c r="B46" s="310">
        <v>0</v>
      </c>
      <c r="C46" s="310"/>
      <c r="D46" s="309">
        <v>0</v>
      </c>
      <c r="E46" s="309">
        <v>0</v>
      </c>
      <c r="F46" s="308">
        <v>0</v>
      </c>
      <c r="G46" s="307">
        <v>0</v>
      </c>
      <c r="H46" s="307"/>
      <c r="I46" s="307">
        <v>0</v>
      </c>
      <c r="J46" s="307">
        <v>0</v>
      </c>
      <c r="K46" s="306"/>
      <c r="L46" s="257"/>
    </row>
    <row r="47" spans="1:12" s="255" customFormat="1" ht="15.95" customHeight="1" x14ac:dyDescent="0.2">
      <c r="A47" s="257" t="s">
        <v>627</v>
      </c>
      <c r="B47" s="310"/>
      <c r="C47" s="310">
        <v>27.6</v>
      </c>
      <c r="D47" s="309">
        <v>17.399999999999999</v>
      </c>
      <c r="E47" s="309">
        <v>17.3</v>
      </c>
      <c r="F47" s="308">
        <v>17.600000000000001</v>
      </c>
      <c r="G47" s="307"/>
      <c r="H47" s="307">
        <v>6</v>
      </c>
      <c r="I47" s="307">
        <v>6</v>
      </c>
      <c r="J47" s="307">
        <v>6</v>
      </c>
      <c r="K47" s="306">
        <v>6</v>
      </c>
      <c r="L47" s="257"/>
    </row>
    <row r="48" spans="1:12" s="255" customFormat="1" ht="17.100000000000001" customHeight="1" x14ac:dyDescent="0.2">
      <c r="A48" s="257" t="s">
        <v>626</v>
      </c>
      <c r="B48" s="310">
        <v>72</v>
      </c>
      <c r="C48" s="310">
        <v>51</v>
      </c>
      <c r="D48" s="309">
        <v>56</v>
      </c>
      <c r="E48" s="309">
        <v>58</v>
      </c>
      <c r="F48" s="308">
        <v>54</v>
      </c>
      <c r="G48" s="307">
        <v>8</v>
      </c>
      <c r="H48" s="307">
        <v>8</v>
      </c>
      <c r="I48" s="307">
        <v>8</v>
      </c>
      <c r="J48" s="307">
        <v>8</v>
      </c>
      <c r="K48" s="306">
        <v>8</v>
      </c>
      <c r="L48" s="257"/>
    </row>
    <row r="49" spans="1:12" s="255" customFormat="1" ht="17.100000000000001" customHeight="1" x14ac:dyDescent="0.2">
      <c r="A49" s="257" t="s">
        <v>625</v>
      </c>
      <c r="B49" s="310">
        <v>30</v>
      </c>
      <c r="C49" s="310">
        <v>9.1</v>
      </c>
      <c r="D49" s="309">
        <v>0</v>
      </c>
      <c r="E49" s="309">
        <v>0</v>
      </c>
      <c r="F49" s="308">
        <v>0</v>
      </c>
      <c r="G49" s="307">
        <v>2</v>
      </c>
      <c r="H49" s="307">
        <v>2</v>
      </c>
      <c r="I49" s="307">
        <v>0</v>
      </c>
      <c r="J49" s="307">
        <v>0</v>
      </c>
      <c r="K49" s="306">
        <v>0</v>
      </c>
      <c r="L49" s="257"/>
    </row>
    <row r="50" spans="1:12" s="255" customFormat="1" ht="17.100000000000001" customHeight="1" x14ac:dyDescent="0.2">
      <c r="A50" s="257" t="s">
        <v>624</v>
      </c>
      <c r="B50" s="310">
        <v>0</v>
      </c>
      <c r="C50" s="310"/>
      <c r="D50" s="309"/>
      <c r="E50" s="309"/>
      <c r="F50" s="308"/>
      <c r="G50" s="307">
        <v>0</v>
      </c>
      <c r="H50" s="307"/>
      <c r="I50" s="307"/>
      <c r="J50" s="307"/>
      <c r="K50" s="306"/>
      <c r="L50" s="257" t="s">
        <v>623</v>
      </c>
    </row>
    <row r="51" spans="1:12" s="255" customFormat="1" ht="17.100000000000001" customHeight="1" x14ac:dyDescent="0.2">
      <c r="A51" s="257" t="s">
        <v>622</v>
      </c>
      <c r="B51" s="310">
        <v>94.9</v>
      </c>
      <c r="C51" s="310">
        <v>81.3</v>
      </c>
      <c r="D51" s="309">
        <v>55.1</v>
      </c>
      <c r="E51" s="309">
        <v>92</v>
      </c>
      <c r="F51" s="308">
        <v>116</v>
      </c>
      <c r="G51" s="307">
        <v>13</v>
      </c>
      <c r="H51" s="307">
        <v>16</v>
      </c>
      <c r="I51" s="307">
        <v>17</v>
      </c>
      <c r="J51" s="307">
        <v>15</v>
      </c>
      <c r="K51" s="306">
        <v>13</v>
      </c>
      <c r="L51" s="257"/>
    </row>
    <row r="52" spans="1:12" s="255" customFormat="1" ht="17.100000000000001" customHeight="1" x14ac:dyDescent="0.2">
      <c r="A52" s="257" t="s">
        <v>621</v>
      </c>
      <c r="B52" s="310">
        <v>0</v>
      </c>
      <c r="C52" s="310"/>
      <c r="D52" s="309"/>
      <c r="E52" s="309"/>
      <c r="F52" s="308"/>
      <c r="G52" s="307">
        <v>0</v>
      </c>
      <c r="H52" s="307"/>
      <c r="I52" s="307"/>
      <c r="J52" s="307"/>
      <c r="K52" s="306"/>
      <c r="L52" s="257"/>
    </row>
    <row r="53" spans="1:12" s="255" customFormat="1" ht="17.100000000000001" customHeight="1" x14ac:dyDescent="0.2">
      <c r="A53" s="260" t="s">
        <v>23</v>
      </c>
      <c r="B53" s="305">
        <f t="shared" ref="B53:K53" si="0">SUM(B5:B52)</f>
        <v>2102.3000000000002</v>
      </c>
      <c r="C53" s="305">
        <f t="shared" si="0"/>
        <v>1260.6499999999999</v>
      </c>
      <c r="D53" s="305">
        <f t="shared" si="0"/>
        <v>1172.92</v>
      </c>
      <c r="E53" s="305">
        <f t="shared" si="0"/>
        <v>995.57999999999993</v>
      </c>
      <c r="F53" s="305">
        <f t="shared" si="0"/>
        <v>524.92000000000007</v>
      </c>
      <c r="G53" s="304">
        <f t="shared" si="0"/>
        <v>96</v>
      </c>
      <c r="H53" s="304">
        <f t="shared" si="0"/>
        <v>133</v>
      </c>
      <c r="I53" s="304">
        <f t="shared" si="0"/>
        <v>126</v>
      </c>
      <c r="J53" s="304">
        <f t="shared" si="0"/>
        <v>106</v>
      </c>
      <c r="K53" s="304">
        <f t="shared" si="0"/>
        <v>91</v>
      </c>
      <c r="L53" s="257"/>
    </row>
    <row r="55" spans="1:12" ht="17.100000000000001" customHeight="1" x14ac:dyDescent="0.2">
      <c r="E55" s="303"/>
      <c r="F55" s="303"/>
      <c r="J55" s="302"/>
    </row>
  </sheetData>
  <sheetProtection selectLockedCells="1"/>
  <mergeCells count="7">
    <mergeCell ref="A13:L13"/>
    <mergeCell ref="A1:H1"/>
    <mergeCell ref="A2:H2"/>
    <mergeCell ref="A3:A4"/>
    <mergeCell ref="B3:F3"/>
    <mergeCell ref="G3:K3"/>
    <mergeCell ref="L3:L4"/>
  </mergeCells>
  <printOptions horizontalCentered="1"/>
  <pageMargins left="0.6692913385826772" right="0.31496062992125984" top="0.39370078740157483" bottom="0.27559055118110237" header="0.23622047244094491" footer="0.15748031496062992"/>
  <pageSetup paperSize="9" scale="84" orientation="portrait" horizontalDpi="300" verticalDpi="300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5"/>
  <sheetViews>
    <sheetView showGridLines="0" zoomScaleNormal="100" zoomScaleSheetLayoutView="100" workbookViewId="0">
      <pane ySplit="4" topLeftCell="A5" activePane="bottomLeft" state="frozen"/>
      <selection pane="bottomLeft" activeCell="G12" sqref="G12"/>
    </sheetView>
  </sheetViews>
  <sheetFormatPr defaultColWidth="9.140625" defaultRowHeight="17.100000000000001" customHeight="1" x14ac:dyDescent="0.2"/>
  <cols>
    <col min="1" max="1" width="36.85546875" style="254" customWidth="1"/>
    <col min="2" max="5" width="10.140625" style="254" customWidth="1"/>
    <col min="6" max="7" width="10.85546875" style="254" customWidth="1"/>
    <col min="8" max="8" width="6.5703125" style="254" customWidth="1"/>
    <col min="9" max="9" width="7.28515625" style="254" customWidth="1"/>
    <col min="10" max="13" width="6.7109375" style="254" customWidth="1"/>
    <col min="14" max="14" width="21.85546875" style="254" bestFit="1" customWidth="1"/>
    <col min="15" max="15" width="19.7109375" style="254" bestFit="1" customWidth="1"/>
    <col min="16" max="16384" width="9.140625" style="254"/>
  </cols>
  <sheetData>
    <row r="1" spans="1:14" ht="17.100000000000001" customHeight="1" x14ac:dyDescent="0.2">
      <c r="A1" s="1501" t="s">
        <v>556</v>
      </c>
      <c r="B1" s="1508"/>
      <c r="C1" s="1508"/>
      <c r="D1" s="1508"/>
      <c r="E1" s="1508"/>
      <c r="F1" s="1508"/>
      <c r="G1" s="1508"/>
      <c r="H1" s="1508"/>
      <c r="I1" s="1508"/>
      <c r="L1" s="93"/>
      <c r="M1" s="93"/>
      <c r="N1" s="276" t="s">
        <v>620</v>
      </c>
    </row>
    <row r="2" spans="1:14" ht="17.100000000000001" customHeight="1" x14ac:dyDescent="0.2">
      <c r="A2" s="1523" t="s">
        <v>554</v>
      </c>
      <c r="B2" s="1523"/>
      <c r="C2" s="1523"/>
      <c r="D2" s="1523"/>
      <c r="E2" s="1523"/>
      <c r="F2" s="1523"/>
      <c r="G2" s="1523"/>
      <c r="H2" s="1523"/>
      <c r="I2" s="1523"/>
    </row>
    <row r="3" spans="1:14" ht="20.25" customHeight="1" x14ac:dyDescent="0.2">
      <c r="A3" s="1530" t="s">
        <v>619</v>
      </c>
      <c r="B3" s="1437" t="s">
        <v>206</v>
      </c>
      <c r="C3" s="1438"/>
      <c r="D3" s="1438"/>
      <c r="E3" s="1438"/>
      <c r="F3" s="1438"/>
      <c r="G3" s="1439"/>
      <c r="H3" s="1532" t="s">
        <v>45</v>
      </c>
      <c r="I3" s="1533"/>
      <c r="J3" s="1533"/>
      <c r="K3" s="1533"/>
      <c r="L3" s="1533"/>
      <c r="M3" s="1534"/>
      <c r="N3" s="1528" t="s">
        <v>205</v>
      </c>
    </row>
    <row r="4" spans="1:14" ht="20.25" customHeight="1" x14ac:dyDescent="0.2">
      <c r="A4" s="1531"/>
      <c r="B4" s="274">
        <v>2011</v>
      </c>
      <c r="C4" s="274">
        <v>2012</v>
      </c>
      <c r="D4" s="274">
        <v>2013</v>
      </c>
      <c r="E4" s="274">
        <v>2014</v>
      </c>
      <c r="F4" s="274">
        <v>2015</v>
      </c>
      <c r="G4" s="274">
        <v>2016</v>
      </c>
      <c r="H4" s="274">
        <v>2011</v>
      </c>
      <c r="I4" s="274">
        <v>2012</v>
      </c>
      <c r="J4" s="274">
        <v>2013</v>
      </c>
      <c r="K4" s="274">
        <v>2014</v>
      </c>
      <c r="L4" s="274">
        <v>2015</v>
      </c>
      <c r="M4" s="274">
        <v>2016</v>
      </c>
      <c r="N4" s="1529"/>
    </row>
    <row r="5" spans="1:14" ht="17.100000000000001" customHeight="1" x14ac:dyDescent="0.2">
      <c r="A5" s="290" t="s">
        <v>618</v>
      </c>
      <c r="B5" s="265">
        <v>0</v>
      </c>
      <c r="C5" s="265">
        <v>0</v>
      </c>
      <c r="D5" s="264">
        <v>0</v>
      </c>
      <c r="E5" s="264">
        <v>0</v>
      </c>
      <c r="F5" s="264">
        <v>0</v>
      </c>
      <c r="G5" s="300">
        <v>0</v>
      </c>
      <c r="H5" s="263">
        <v>0</v>
      </c>
      <c r="I5" s="263">
        <v>0</v>
      </c>
      <c r="J5" s="263">
        <v>0</v>
      </c>
      <c r="K5" s="263">
        <v>0</v>
      </c>
      <c r="L5" s="263">
        <v>0</v>
      </c>
      <c r="M5" s="262">
        <v>0</v>
      </c>
      <c r="N5" s="261" t="s">
        <v>547</v>
      </c>
    </row>
    <row r="6" spans="1:14" ht="17.100000000000001" customHeight="1" x14ac:dyDescent="0.2">
      <c r="A6" s="290" t="s">
        <v>617</v>
      </c>
      <c r="B6" s="265">
        <v>175</v>
      </c>
      <c r="C6" s="265">
        <v>140</v>
      </c>
      <c r="D6" s="264">
        <v>227</v>
      </c>
      <c r="E6" s="264">
        <v>233</v>
      </c>
      <c r="F6" s="264">
        <v>280</v>
      </c>
      <c r="G6" s="159">
        <v>277</v>
      </c>
      <c r="H6" s="263">
        <v>6</v>
      </c>
      <c r="I6" s="263">
        <v>7</v>
      </c>
      <c r="J6" s="263">
        <v>12</v>
      </c>
      <c r="K6" s="263">
        <v>15</v>
      </c>
      <c r="L6" s="263">
        <v>15</v>
      </c>
      <c r="M6" s="262">
        <v>17</v>
      </c>
      <c r="N6" s="261" t="s">
        <v>528</v>
      </c>
    </row>
    <row r="7" spans="1:14" ht="17.100000000000001" customHeight="1" x14ac:dyDescent="0.2">
      <c r="A7" s="290" t="s">
        <v>616</v>
      </c>
      <c r="B7" s="265"/>
      <c r="C7" s="265"/>
      <c r="D7" s="264"/>
      <c r="E7" s="264">
        <v>30.2</v>
      </c>
      <c r="F7" s="264">
        <v>0</v>
      </c>
      <c r="G7" s="159">
        <v>0</v>
      </c>
      <c r="H7" s="263"/>
      <c r="I7" s="263"/>
      <c r="J7" s="263"/>
      <c r="K7" s="263">
        <v>15</v>
      </c>
      <c r="L7" s="263">
        <v>0</v>
      </c>
      <c r="M7" s="262">
        <v>0</v>
      </c>
      <c r="N7" s="261" t="s">
        <v>528</v>
      </c>
    </row>
    <row r="8" spans="1:14" ht="17.100000000000001" customHeight="1" x14ac:dyDescent="0.2">
      <c r="A8" s="290" t="s">
        <v>615</v>
      </c>
      <c r="B8" s="265">
        <v>218.9</v>
      </c>
      <c r="C8" s="265">
        <v>200.18559999999999</v>
      </c>
      <c r="D8" s="264">
        <v>184.7</v>
      </c>
      <c r="E8" s="264">
        <v>98.1</v>
      </c>
      <c r="F8" s="264">
        <v>114.1</v>
      </c>
      <c r="G8" s="159">
        <v>58.6</v>
      </c>
      <c r="H8" s="263">
        <v>21</v>
      </c>
      <c r="I8" s="263">
        <v>21</v>
      </c>
      <c r="J8" s="263">
        <v>13</v>
      </c>
      <c r="K8" s="263">
        <v>15</v>
      </c>
      <c r="L8" s="263">
        <v>9</v>
      </c>
      <c r="M8" s="262">
        <v>9</v>
      </c>
      <c r="N8" s="261" t="s">
        <v>528</v>
      </c>
    </row>
    <row r="9" spans="1:14" ht="17.100000000000001" customHeight="1" x14ac:dyDescent="0.2">
      <c r="A9" s="290" t="s">
        <v>614</v>
      </c>
      <c r="B9" s="265">
        <v>331</v>
      </c>
      <c r="C9" s="265">
        <v>190</v>
      </c>
      <c r="D9" s="264">
        <v>244</v>
      </c>
      <c r="E9" s="264">
        <v>409</v>
      </c>
      <c r="F9" s="264">
        <v>425</v>
      </c>
      <c r="G9" s="159">
        <v>459</v>
      </c>
      <c r="H9" s="263">
        <v>13</v>
      </c>
      <c r="I9" s="263">
        <v>13</v>
      </c>
      <c r="J9" s="263">
        <v>13</v>
      </c>
      <c r="K9" s="263">
        <v>16</v>
      </c>
      <c r="L9" s="263">
        <v>16</v>
      </c>
      <c r="M9" s="262">
        <v>19</v>
      </c>
      <c r="N9" s="261" t="s">
        <v>612</v>
      </c>
    </row>
    <row r="10" spans="1:14" ht="17.100000000000001" customHeight="1" x14ac:dyDescent="0.2">
      <c r="A10" s="290" t="s">
        <v>613</v>
      </c>
      <c r="B10" s="265">
        <v>0</v>
      </c>
      <c r="C10" s="265">
        <v>0</v>
      </c>
      <c r="D10" s="264">
        <v>0</v>
      </c>
      <c r="E10" s="264">
        <v>0</v>
      </c>
      <c r="F10" s="264">
        <v>0</v>
      </c>
      <c r="G10" s="159">
        <v>0</v>
      </c>
      <c r="H10" s="263">
        <v>1</v>
      </c>
      <c r="I10" s="263">
        <v>0</v>
      </c>
      <c r="J10" s="263">
        <v>1</v>
      </c>
      <c r="K10" s="263">
        <v>1</v>
      </c>
      <c r="L10" s="263">
        <v>0</v>
      </c>
      <c r="M10" s="262">
        <v>1</v>
      </c>
      <c r="N10" s="261" t="s">
        <v>612</v>
      </c>
    </row>
    <row r="11" spans="1:14" ht="17.100000000000001" customHeight="1" x14ac:dyDescent="0.2">
      <c r="A11" s="290" t="s">
        <v>611</v>
      </c>
      <c r="B11" s="265">
        <v>250</v>
      </c>
      <c r="C11" s="265">
        <v>235</v>
      </c>
      <c r="D11" s="264">
        <v>317</v>
      </c>
      <c r="E11" s="264">
        <v>202</v>
      </c>
      <c r="F11" s="264">
        <v>282</v>
      </c>
      <c r="G11" s="299">
        <v>234</v>
      </c>
      <c r="H11" s="263">
        <v>8</v>
      </c>
      <c r="I11" s="263">
        <v>6</v>
      </c>
      <c r="J11" s="263">
        <v>7</v>
      </c>
      <c r="K11" s="263">
        <v>10</v>
      </c>
      <c r="L11" s="263">
        <v>10</v>
      </c>
      <c r="M11" s="262">
        <v>12</v>
      </c>
      <c r="N11" s="261" t="s">
        <v>528</v>
      </c>
    </row>
    <row r="12" spans="1:14" ht="17.100000000000001" customHeight="1" x14ac:dyDescent="0.2">
      <c r="A12" s="298"/>
      <c r="B12" s="297"/>
      <c r="C12" s="297"/>
      <c r="D12" s="296"/>
      <c r="E12" s="296"/>
      <c r="F12" s="296"/>
      <c r="G12" s="295">
        <f>SUM(G5:G11)</f>
        <v>1028.5999999999999</v>
      </c>
      <c r="H12" s="294"/>
      <c r="I12" s="294"/>
      <c r="J12" s="294"/>
      <c r="K12" s="294"/>
      <c r="L12" s="294"/>
      <c r="M12" s="293"/>
      <c r="N12" s="292"/>
    </row>
    <row r="13" spans="1:14" ht="17.100000000000001" customHeight="1" x14ac:dyDescent="0.2">
      <c r="A13" s="1520" t="s">
        <v>610</v>
      </c>
      <c r="B13" s="1521"/>
      <c r="C13" s="1521"/>
      <c r="D13" s="1521"/>
      <c r="E13" s="1521"/>
      <c r="F13" s="1521"/>
      <c r="G13" s="1521"/>
      <c r="H13" s="1521"/>
      <c r="I13" s="1521"/>
      <c r="J13" s="1521"/>
      <c r="K13" s="1521"/>
      <c r="L13" s="1521"/>
      <c r="M13" s="1521"/>
      <c r="N13" s="1522"/>
    </row>
    <row r="14" spans="1:14" ht="17.100000000000001" customHeight="1" x14ac:dyDescent="0.2">
      <c r="A14" s="290" t="s">
        <v>609</v>
      </c>
      <c r="B14" s="265"/>
      <c r="C14" s="265">
        <v>63.964782</v>
      </c>
      <c r="D14" s="264">
        <v>0</v>
      </c>
      <c r="E14" s="264">
        <v>0</v>
      </c>
      <c r="F14" s="264">
        <v>0</v>
      </c>
      <c r="G14" s="158">
        <v>0.53</v>
      </c>
      <c r="H14" s="263"/>
      <c r="I14" s="263"/>
      <c r="J14" s="263">
        <v>1</v>
      </c>
      <c r="K14" s="263">
        <v>0</v>
      </c>
      <c r="L14" s="263">
        <v>0</v>
      </c>
      <c r="M14" s="262">
        <v>4</v>
      </c>
      <c r="N14" s="261" t="s">
        <v>528</v>
      </c>
    </row>
    <row r="15" spans="1:14" ht="17.100000000000001" customHeight="1" x14ac:dyDescent="0.2">
      <c r="A15" s="290" t="s">
        <v>608</v>
      </c>
      <c r="B15" s="265">
        <v>0</v>
      </c>
      <c r="C15" s="265">
        <v>25</v>
      </c>
      <c r="D15" s="264">
        <v>12.5</v>
      </c>
      <c r="E15" s="264">
        <v>15.2</v>
      </c>
      <c r="F15" s="264">
        <v>16</v>
      </c>
      <c r="G15" s="158">
        <v>62</v>
      </c>
      <c r="H15" s="263">
        <v>0</v>
      </c>
      <c r="I15" s="263">
        <v>0</v>
      </c>
      <c r="J15" s="263">
        <v>2</v>
      </c>
      <c r="K15" s="263">
        <v>1</v>
      </c>
      <c r="L15" s="263">
        <v>3</v>
      </c>
      <c r="M15" s="262">
        <v>4</v>
      </c>
      <c r="N15" s="261" t="s">
        <v>528</v>
      </c>
    </row>
    <row r="16" spans="1:14" ht="17.100000000000001" customHeight="1" x14ac:dyDescent="0.2">
      <c r="A16" s="290" t="s">
        <v>607</v>
      </c>
      <c r="B16" s="265">
        <v>10.9</v>
      </c>
      <c r="C16" s="265">
        <v>3.2</v>
      </c>
      <c r="D16" s="264">
        <v>0</v>
      </c>
      <c r="E16" s="264">
        <v>0</v>
      </c>
      <c r="F16" s="264">
        <v>0</v>
      </c>
      <c r="G16" s="158">
        <v>0</v>
      </c>
      <c r="H16" s="263">
        <v>3</v>
      </c>
      <c r="I16" s="263">
        <v>2</v>
      </c>
      <c r="J16" s="263">
        <v>1</v>
      </c>
      <c r="K16" s="263">
        <v>0</v>
      </c>
      <c r="L16" s="263">
        <v>0</v>
      </c>
      <c r="M16" s="262">
        <v>0</v>
      </c>
      <c r="N16" s="261" t="s">
        <v>528</v>
      </c>
    </row>
    <row r="17" spans="1:14" ht="17.100000000000001" customHeight="1" x14ac:dyDescent="0.2">
      <c r="A17" s="290" t="s">
        <v>606</v>
      </c>
      <c r="B17" s="265">
        <v>29.7</v>
      </c>
      <c r="C17" s="265">
        <v>2.9</v>
      </c>
      <c r="D17" s="264">
        <v>0</v>
      </c>
      <c r="E17" s="264">
        <v>0</v>
      </c>
      <c r="F17" s="264">
        <v>0</v>
      </c>
      <c r="G17" s="158">
        <v>0</v>
      </c>
      <c r="H17" s="263">
        <v>3</v>
      </c>
      <c r="I17" s="263">
        <v>2</v>
      </c>
      <c r="J17" s="263">
        <v>2</v>
      </c>
      <c r="K17" s="263">
        <v>0</v>
      </c>
      <c r="L17" s="263">
        <v>0</v>
      </c>
      <c r="M17" s="262">
        <v>0</v>
      </c>
      <c r="N17" s="261" t="s">
        <v>232</v>
      </c>
    </row>
    <row r="18" spans="1:14" ht="17.100000000000001" customHeight="1" x14ac:dyDescent="0.2">
      <c r="A18" s="290" t="s">
        <v>605</v>
      </c>
      <c r="B18" s="265"/>
      <c r="C18" s="265"/>
      <c r="D18" s="264"/>
      <c r="E18" s="264"/>
      <c r="F18" s="264"/>
      <c r="G18" s="158">
        <v>4.8</v>
      </c>
      <c r="H18" s="263"/>
      <c r="I18" s="263"/>
      <c r="J18" s="263"/>
      <c r="K18" s="263"/>
      <c r="L18" s="263"/>
      <c r="M18" s="262">
        <v>2</v>
      </c>
      <c r="N18" s="261" t="s">
        <v>232</v>
      </c>
    </row>
    <row r="19" spans="1:14" ht="17.100000000000001" customHeight="1" x14ac:dyDescent="0.2">
      <c r="A19" s="290" t="s">
        <v>604</v>
      </c>
      <c r="B19" s="265">
        <v>11.2</v>
      </c>
      <c r="C19" s="265">
        <v>19.2</v>
      </c>
      <c r="D19" s="264">
        <v>12.8</v>
      </c>
      <c r="E19" s="264">
        <v>24.8</v>
      </c>
      <c r="F19" s="264">
        <v>35.200000000000003</v>
      </c>
      <c r="G19" s="158">
        <v>20.8</v>
      </c>
      <c r="H19" s="263">
        <v>4</v>
      </c>
      <c r="I19" s="263">
        <v>2</v>
      </c>
      <c r="J19" s="263">
        <v>5</v>
      </c>
      <c r="K19" s="263">
        <v>3</v>
      </c>
      <c r="L19" s="263">
        <v>4</v>
      </c>
      <c r="M19" s="262">
        <v>4</v>
      </c>
      <c r="N19" s="261" t="s">
        <v>232</v>
      </c>
    </row>
    <row r="20" spans="1:14" ht="17.100000000000001" customHeight="1" x14ac:dyDescent="0.2">
      <c r="A20" s="290" t="s">
        <v>603</v>
      </c>
      <c r="B20" s="265">
        <v>399.2</v>
      </c>
      <c r="C20" s="265">
        <v>321.988</v>
      </c>
      <c r="D20" s="264">
        <v>398.8</v>
      </c>
      <c r="E20" s="264">
        <v>392.7</v>
      </c>
      <c r="F20" s="264">
        <v>354.7</v>
      </c>
      <c r="G20" s="158">
        <v>375.9</v>
      </c>
      <c r="H20" s="263">
        <v>12</v>
      </c>
      <c r="I20" s="263">
        <v>7</v>
      </c>
      <c r="J20" s="263">
        <v>16</v>
      </c>
      <c r="K20" s="263">
        <v>7</v>
      </c>
      <c r="L20" s="263">
        <v>7</v>
      </c>
      <c r="M20" s="262">
        <v>16</v>
      </c>
      <c r="N20" s="261" t="s">
        <v>528</v>
      </c>
    </row>
    <row r="21" spans="1:14" ht="17.100000000000001" customHeight="1" x14ac:dyDescent="0.2">
      <c r="A21" s="290" t="s">
        <v>602</v>
      </c>
      <c r="B21" s="265">
        <v>98.4</v>
      </c>
      <c r="C21" s="265">
        <v>48.56</v>
      </c>
      <c r="D21" s="264">
        <v>38.5</v>
      </c>
      <c r="E21" s="264">
        <v>37.6</v>
      </c>
      <c r="F21" s="264">
        <v>38.6</v>
      </c>
      <c r="G21" s="158">
        <v>92.8</v>
      </c>
      <c r="H21" s="263">
        <v>5</v>
      </c>
      <c r="I21" s="263">
        <v>5</v>
      </c>
      <c r="J21" s="263">
        <v>3</v>
      </c>
      <c r="K21" s="263">
        <v>3</v>
      </c>
      <c r="L21" s="263">
        <v>3</v>
      </c>
      <c r="M21" s="262">
        <v>5</v>
      </c>
      <c r="N21" s="261" t="s">
        <v>528</v>
      </c>
    </row>
    <row r="22" spans="1:14" ht="17.100000000000001" customHeight="1" x14ac:dyDescent="0.2">
      <c r="A22" s="290" t="s">
        <v>601</v>
      </c>
      <c r="B22" s="291">
        <v>3.4</v>
      </c>
      <c r="C22" s="291">
        <v>0.1</v>
      </c>
      <c r="D22" s="264">
        <v>42</v>
      </c>
      <c r="E22" s="264">
        <v>9.5</v>
      </c>
      <c r="F22" s="264">
        <v>0.5</v>
      </c>
      <c r="G22" s="158">
        <v>0.9</v>
      </c>
      <c r="H22" s="263">
        <v>0</v>
      </c>
      <c r="I22" s="263">
        <v>0</v>
      </c>
      <c r="J22" s="263">
        <v>0</v>
      </c>
      <c r="K22" s="263">
        <v>0</v>
      </c>
      <c r="L22" s="263">
        <v>2</v>
      </c>
      <c r="M22" s="262">
        <v>2</v>
      </c>
      <c r="N22" s="261" t="s">
        <v>528</v>
      </c>
    </row>
    <row r="23" spans="1:14" ht="17.100000000000001" customHeight="1" x14ac:dyDescent="0.2">
      <c r="A23" s="290" t="s">
        <v>600</v>
      </c>
      <c r="B23" s="265">
        <v>32.299999999999997</v>
      </c>
      <c r="C23" s="265">
        <v>28.9</v>
      </c>
      <c r="D23" s="264">
        <v>10</v>
      </c>
      <c r="E23" s="264">
        <v>12.6</v>
      </c>
      <c r="F23" s="264">
        <v>15</v>
      </c>
      <c r="G23" s="158">
        <v>3.6</v>
      </c>
      <c r="H23" s="263">
        <v>2</v>
      </c>
      <c r="I23" s="263">
        <v>4</v>
      </c>
      <c r="J23" s="263">
        <v>4</v>
      </c>
      <c r="K23" s="263">
        <v>2</v>
      </c>
      <c r="L23" s="263">
        <v>3</v>
      </c>
      <c r="M23" s="262">
        <v>3</v>
      </c>
      <c r="N23" s="261" t="s">
        <v>528</v>
      </c>
    </row>
    <row r="24" spans="1:14" ht="17.100000000000001" customHeight="1" x14ac:dyDescent="0.2">
      <c r="A24" s="290" t="s">
        <v>599</v>
      </c>
      <c r="B24" s="265">
        <v>186.3</v>
      </c>
      <c r="C24" s="265">
        <v>111.56</v>
      </c>
      <c r="D24" s="264">
        <v>155.4</v>
      </c>
      <c r="E24" s="264">
        <v>199.8</v>
      </c>
      <c r="F24" s="264">
        <v>179.2</v>
      </c>
      <c r="G24" s="158">
        <v>165</v>
      </c>
      <c r="H24" s="263">
        <v>3</v>
      </c>
      <c r="I24" s="263">
        <v>3</v>
      </c>
      <c r="J24" s="263">
        <v>3</v>
      </c>
      <c r="K24" s="263">
        <v>3</v>
      </c>
      <c r="L24" s="263">
        <v>3</v>
      </c>
      <c r="M24" s="262">
        <v>4</v>
      </c>
      <c r="N24" s="261" t="s">
        <v>528</v>
      </c>
    </row>
    <row r="25" spans="1:14" ht="17.100000000000001" customHeight="1" x14ac:dyDescent="0.2">
      <c r="A25" s="290" t="s">
        <v>598</v>
      </c>
      <c r="B25" s="264">
        <v>12</v>
      </c>
      <c r="C25" s="264">
        <v>116.892</v>
      </c>
      <c r="D25" s="264">
        <v>155.69999999999999</v>
      </c>
      <c r="E25" s="264">
        <v>157.5</v>
      </c>
      <c r="F25" s="264">
        <v>181.5</v>
      </c>
      <c r="G25" s="158">
        <v>207.2</v>
      </c>
      <c r="H25" s="268"/>
      <c r="I25" s="268">
        <v>4</v>
      </c>
      <c r="J25" s="268">
        <v>5</v>
      </c>
      <c r="K25" s="268">
        <v>5</v>
      </c>
      <c r="L25" s="268">
        <v>7</v>
      </c>
      <c r="M25" s="267">
        <v>7</v>
      </c>
      <c r="N25" s="261" t="s">
        <v>528</v>
      </c>
    </row>
    <row r="26" spans="1:14" ht="17.100000000000001" customHeight="1" x14ac:dyDescent="0.2">
      <c r="A26" s="290" t="s">
        <v>597</v>
      </c>
      <c r="B26" s="265">
        <v>58.6</v>
      </c>
      <c r="C26" s="265">
        <v>129.34100000000001</v>
      </c>
      <c r="D26" s="264">
        <v>0</v>
      </c>
      <c r="E26" s="264">
        <v>458.2</v>
      </c>
      <c r="F26" s="264">
        <v>368.6</v>
      </c>
      <c r="G26" s="158">
        <v>330.5</v>
      </c>
      <c r="H26" s="263">
        <v>12</v>
      </c>
      <c r="I26" s="263">
        <v>12</v>
      </c>
      <c r="J26" s="263">
        <v>12</v>
      </c>
      <c r="K26" s="263">
        <v>0</v>
      </c>
      <c r="L26" s="263">
        <v>18</v>
      </c>
      <c r="M26" s="262">
        <v>18</v>
      </c>
      <c r="N26" s="261" t="s">
        <v>528</v>
      </c>
    </row>
    <row r="27" spans="1:14" ht="17.100000000000001" customHeight="1" x14ac:dyDescent="0.2">
      <c r="A27" s="290" t="s">
        <v>596</v>
      </c>
      <c r="B27" s="265">
        <v>0</v>
      </c>
      <c r="C27" s="265">
        <v>0</v>
      </c>
      <c r="D27" s="264">
        <v>0.1</v>
      </c>
      <c r="E27" s="264">
        <v>0</v>
      </c>
      <c r="F27" s="264">
        <v>0</v>
      </c>
      <c r="G27" s="158">
        <v>0</v>
      </c>
      <c r="H27" s="263">
        <v>2</v>
      </c>
      <c r="I27" s="263">
        <v>2</v>
      </c>
      <c r="J27" s="263">
        <v>0</v>
      </c>
      <c r="K27" s="263">
        <v>2</v>
      </c>
      <c r="L27" s="263">
        <v>0</v>
      </c>
      <c r="M27" s="262">
        <v>0</v>
      </c>
      <c r="N27" s="261" t="s">
        <v>528</v>
      </c>
    </row>
    <row r="28" spans="1:14" ht="17.100000000000001" customHeight="1" x14ac:dyDescent="0.2">
      <c r="A28" s="290" t="s">
        <v>595</v>
      </c>
      <c r="B28" s="265"/>
      <c r="C28" s="265"/>
      <c r="D28" s="264">
        <v>16.3</v>
      </c>
      <c r="E28" s="264">
        <v>15.7</v>
      </c>
      <c r="F28" s="264">
        <v>19</v>
      </c>
      <c r="G28" s="158">
        <v>8.4</v>
      </c>
      <c r="H28" s="263"/>
      <c r="I28" s="263"/>
      <c r="J28" s="263"/>
      <c r="K28" s="263">
        <v>3</v>
      </c>
      <c r="L28" s="263">
        <v>2</v>
      </c>
      <c r="M28" s="262">
        <v>3</v>
      </c>
      <c r="N28" s="261" t="s">
        <v>528</v>
      </c>
    </row>
    <row r="29" spans="1:14" ht="20.25" customHeight="1" x14ac:dyDescent="0.2">
      <c r="A29" s="289" t="s">
        <v>594</v>
      </c>
      <c r="B29" s="264">
        <v>25.1</v>
      </c>
      <c r="C29" s="264">
        <v>28.134</v>
      </c>
      <c r="D29" s="264">
        <v>21.7</v>
      </c>
      <c r="E29" s="264">
        <v>15.1</v>
      </c>
      <c r="F29" s="264">
        <v>0</v>
      </c>
      <c r="G29" s="158">
        <v>0</v>
      </c>
      <c r="H29" s="268">
        <v>4</v>
      </c>
      <c r="I29" s="268">
        <v>3</v>
      </c>
      <c r="J29" s="268">
        <v>4</v>
      </c>
      <c r="K29" s="268">
        <v>4</v>
      </c>
      <c r="L29" s="268">
        <v>0</v>
      </c>
      <c r="M29" s="267">
        <v>0</v>
      </c>
      <c r="N29" s="261" t="s">
        <v>528</v>
      </c>
    </row>
    <row r="30" spans="1:14" ht="20.25" customHeight="1" x14ac:dyDescent="0.2">
      <c r="A30" s="289" t="s">
        <v>593</v>
      </c>
      <c r="B30" s="265">
        <v>0.1</v>
      </c>
      <c r="C30" s="265">
        <v>0</v>
      </c>
      <c r="D30" s="264">
        <v>0</v>
      </c>
      <c r="E30" s="264">
        <v>0</v>
      </c>
      <c r="F30" s="264">
        <v>0</v>
      </c>
      <c r="G30" s="158">
        <v>0</v>
      </c>
      <c r="H30" s="263">
        <v>0</v>
      </c>
      <c r="I30" s="263">
        <v>1</v>
      </c>
      <c r="J30" s="263">
        <v>0</v>
      </c>
      <c r="K30" s="263">
        <v>0</v>
      </c>
      <c r="L30" s="263">
        <v>0</v>
      </c>
      <c r="M30" s="262">
        <v>0</v>
      </c>
      <c r="N30" s="261" t="s">
        <v>534</v>
      </c>
    </row>
    <row r="31" spans="1:14" ht="17.100000000000001" customHeight="1" x14ac:dyDescent="0.2">
      <c r="A31" s="266" t="s">
        <v>592</v>
      </c>
      <c r="B31" s="265">
        <v>55</v>
      </c>
      <c r="C31" s="265">
        <v>52.3</v>
      </c>
      <c r="D31" s="264">
        <v>74.099999999999994</v>
      </c>
      <c r="E31" s="264">
        <v>50.9</v>
      </c>
      <c r="F31" s="264">
        <v>53.54</v>
      </c>
      <c r="G31" s="158">
        <v>117.6</v>
      </c>
      <c r="H31" s="263">
        <v>9</v>
      </c>
      <c r="I31" s="263">
        <v>7</v>
      </c>
      <c r="J31" s="263">
        <v>7</v>
      </c>
      <c r="K31" s="263">
        <v>8</v>
      </c>
      <c r="L31" s="263">
        <v>11</v>
      </c>
      <c r="M31" s="262">
        <v>12</v>
      </c>
      <c r="N31" s="261" t="s">
        <v>528</v>
      </c>
    </row>
    <row r="32" spans="1:14" ht="17.100000000000001" customHeight="1" x14ac:dyDescent="0.2">
      <c r="A32" s="266" t="s">
        <v>591</v>
      </c>
      <c r="B32" s="265">
        <v>36</v>
      </c>
      <c r="C32" s="265">
        <v>35.700000000000003</v>
      </c>
      <c r="D32" s="264">
        <v>31.1</v>
      </c>
      <c r="E32" s="264">
        <v>32.299999999999997</v>
      </c>
      <c r="F32" s="264">
        <v>38.6</v>
      </c>
      <c r="G32" s="158">
        <v>19.2</v>
      </c>
      <c r="H32" s="263">
        <v>5</v>
      </c>
      <c r="I32" s="263">
        <v>5</v>
      </c>
      <c r="J32" s="263">
        <v>5</v>
      </c>
      <c r="K32" s="263">
        <v>5</v>
      </c>
      <c r="L32" s="263">
        <v>6</v>
      </c>
      <c r="M32" s="262">
        <v>6</v>
      </c>
      <c r="N32" s="261" t="s">
        <v>528</v>
      </c>
    </row>
    <row r="33" spans="1:14" ht="16.899999999999999" customHeight="1" x14ac:dyDescent="0.2">
      <c r="A33" s="266" t="s">
        <v>590</v>
      </c>
      <c r="B33" s="265">
        <v>15.3</v>
      </c>
      <c r="C33" s="265">
        <v>9.8000000000000007</v>
      </c>
      <c r="D33" s="264">
        <v>10</v>
      </c>
      <c r="E33" s="264">
        <v>78</v>
      </c>
      <c r="F33" s="264">
        <v>2.85</v>
      </c>
      <c r="G33" s="158">
        <v>2.8</v>
      </c>
      <c r="H33" s="263">
        <v>10</v>
      </c>
      <c r="I33" s="263">
        <v>10</v>
      </c>
      <c r="J33" s="263">
        <v>10</v>
      </c>
      <c r="K33" s="263">
        <v>10</v>
      </c>
      <c r="L33" s="263">
        <v>10</v>
      </c>
      <c r="M33" s="262">
        <v>4</v>
      </c>
      <c r="N33" s="261" t="s">
        <v>528</v>
      </c>
    </row>
    <row r="34" spans="1:14" ht="123" customHeight="1" x14ac:dyDescent="0.2">
      <c r="A34" s="282"/>
      <c r="B34" s="281"/>
      <c r="C34" s="281"/>
      <c r="D34" s="281"/>
      <c r="E34" s="281"/>
      <c r="F34" s="280"/>
      <c r="G34" s="280"/>
      <c r="H34" s="279"/>
      <c r="I34" s="279"/>
      <c r="J34" s="278"/>
      <c r="K34" s="278"/>
      <c r="L34" s="277"/>
      <c r="M34" s="277"/>
      <c r="N34" s="96"/>
    </row>
    <row r="35" spans="1:14" ht="20.25" customHeight="1" x14ac:dyDescent="0.2">
      <c r="A35" s="1501" t="s">
        <v>556</v>
      </c>
      <c r="B35" s="1508"/>
      <c r="C35" s="1508"/>
      <c r="D35" s="1508"/>
      <c r="E35" s="1508"/>
      <c r="F35" s="1508"/>
      <c r="G35" s="1508"/>
      <c r="H35" s="1508"/>
      <c r="I35" s="1508"/>
      <c r="L35" s="1"/>
      <c r="M35" s="1"/>
      <c r="N35" s="276" t="s">
        <v>589</v>
      </c>
    </row>
    <row r="36" spans="1:14" ht="20.25" customHeight="1" x14ac:dyDescent="0.2">
      <c r="A36" s="1523" t="s">
        <v>554</v>
      </c>
      <c r="B36" s="1523"/>
      <c r="C36" s="1523"/>
      <c r="D36" s="1523"/>
      <c r="E36" s="1523"/>
      <c r="F36" s="1523"/>
      <c r="G36" s="1523"/>
      <c r="H36" s="1523"/>
      <c r="I36" s="1523"/>
    </row>
    <row r="37" spans="1:14" ht="20.25" customHeight="1" x14ac:dyDescent="0.2">
      <c r="A37" s="1524" t="s">
        <v>553</v>
      </c>
      <c r="B37" s="1437" t="s">
        <v>206</v>
      </c>
      <c r="C37" s="1438"/>
      <c r="D37" s="1438"/>
      <c r="E37" s="1438"/>
      <c r="F37" s="1439"/>
      <c r="G37" s="288"/>
      <c r="H37" s="1527" t="s">
        <v>45</v>
      </c>
      <c r="I37" s="1527"/>
      <c r="J37" s="1527"/>
      <c r="K37" s="1527"/>
      <c r="L37" s="1527"/>
      <c r="M37" s="274"/>
      <c r="N37" s="1527" t="s">
        <v>205</v>
      </c>
    </row>
    <row r="38" spans="1:14" ht="17.100000000000001" customHeight="1" x14ac:dyDescent="0.2">
      <c r="A38" s="1525"/>
      <c r="B38" s="274">
        <v>2011</v>
      </c>
      <c r="C38" s="274">
        <v>2012</v>
      </c>
      <c r="D38" s="274">
        <v>2013</v>
      </c>
      <c r="E38" s="274">
        <v>2014</v>
      </c>
      <c r="F38" s="274">
        <v>2015</v>
      </c>
      <c r="G38" s="274">
        <v>2016</v>
      </c>
      <c r="H38" s="274">
        <v>2011</v>
      </c>
      <c r="I38" s="274">
        <v>2012</v>
      </c>
      <c r="J38" s="274">
        <v>2013</v>
      </c>
      <c r="K38" s="274">
        <v>2014</v>
      </c>
      <c r="L38" s="274">
        <v>2015</v>
      </c>
      <c r="M38" s="274">
        <v>2016</v>
      </c>
      <c r="N38" s="1391"/>
    </row>
    <row r="39" spans="1:14" ht="17.100000000000001" customHeight="1" x14ac:dyDescent="0.2">
      <c r="A39" s="266" t="s">
        <v>588</v>
      </c>
      <c r="B39" s="265">
        <v>713.6</v>
      </c>
      <c r="C39" s="265">
        <v>528.89700000000005</v>
      </c>
      <c r="D39" s="264">
        <v>431.8</v>
      </c>
      <c r="E39" s="264">
        <v>353.9</v>
      </c>
      <c r="F39" s="264">
        <v>108</v>
      </c>
      <c r="G39" s="158">
        <v>2.8</v>
      </c>
      <c r="H39" s="263">
        <v>13</v>
      </c>
      <c r="I39" s="263">
        <v>7</v>
      </c>
      <c r="J39" s="263">
        <v>9</v>
      </c>
      <c r="K39" s="263">
        <v>9</v>
      </c>
      <c r="L39" s="263">
        <v>6</v>
      </c>
      <c r="M39" s="262">
        <v>4</v>
      </c>
      <c r="N39" s="261" t="s">
        <v>528</v>
      </c>
    </row>
    <row r="40" spans="1:14" ht="17.100000000000001" customHeight="1" x14ac:dyDescent="0.2">
      <c r="A40" s="266" t="s">
        <v>587</v>
      </c>
      <c r="B40" s="265">
        <v>0</v>
      </c>
      <c r="C40" s="265">
        <v>98</v>
      </c>
      <c r="D40" s="264">
        <v>98.7</v>
      </c>
      <c r="E40" s="264">
        <v>92.8</v>
      </c>
      <c r="F40" s="264">
        <v>167.1</v>
      </c>
      <c r="G40" s="158">
        <v>164</v>
      </c>
      <c r="H40" s="263">
        <v>3</v>
      </c>
      <c r="I40" s="263">
        <v>8</v>
      </c>
      <c r="J40" s="263">
        <v>4</v>
      </c>
      <c r="K40" s="263">
        <v>5</v>
      </c>
      <c r="L40" s="263">
        <v>5</v>
      </c>
      <c r="M40" s="262">
        <v>5</v>
      </c>
      <c r="N40" s="261" t="s">
        <v>528</v>
      </c>
    </row>
    <row r="41" spans="1:14" ht="17.100000000000001" customHeight="1" x14ac:dyDescent="0.2">
      <c r="A41" s="266" t="s">
        <v>586</v>
      </c>
      <c r="B41" s="265">
        <v>0</v>
      </c>
      <c r="C41" s="265">
        <v>12</v>
      </c>
      <c r="D41" s="264">
        <v>8</v>
      </c>
      <c r="E41" s="264">
        <v>9.5</v>
      </c>
      <c r="F41" s="264">
        <v>0</v>
      </c>
      <c r="G41" s="158">
        <v>0</v>
      </c>
      <c r="H41" s="263">
        <v>5</v>
      </c>
      <c r="I41" s="263">
        <v>5</v>
      </c>
      <c r="J41" s="263">
        <v>5</v>
      </c>
      <c r="K41" s="263">
        <v>5</v>
      </c>
      <c r="L41" s="263">
        <v>5</v>
      </c>
      <c r="M41" s="262">
        <v>5</v>
      </c>
      <c r="N41" s="261" t="s">
        <v>528</v>
      </c>
    </row>
    <row r="42" spans="1:14" ht="17.100000000000001" customHeight="1" x14ac:dyDescent="0.2">
      <c r="A42" s="266" t="s">
        <v>585</v>
      </c>
      <c r="B42" s="265"/>
      <c r="C42" s="265">
        <v>15.36</v>
      </c>
      <c r="D42" s="264">
        <v>20.100000000000001</v>
      </c>
      <c r="E42" s="264">
        <v>17.100000000000001</v>
      </c>
      <c r="F42" s="264">
        <v>29.7</v>
      </c>
      <c r="G42" s="158">
        <v>10.3</v>
      </c>
      <c r="H42" s="263"/>
      <c r="I42" s="263">
        <v>5</v>
      </c>
      <c r="J42" s="263">
        <v>5</v>
      </c>
      <c r="K42" s="263">
        <v>8</v>
      </c>
      <c r="L42" s="263">
        <v>8</v>
      </c>
      <c r="M42" s="262">
        <v>6</v>
      </c>
      <c r="N42" s="261" t="s">
        <v>528</v>
      </c>
    </row>
    <row r="43" spans="1:14" ht="17.100000000000001" customHeight="1" x14ac:dyDescent="0.2">
      <c r="A43" s="266" t="s">
        <v>584</v>
      </c>
      <c r="B43" s="264">
        <v>0</v>
      </c>
      <c r="C43" s="264">
        <v>0.32</v>
      </c>
      <c r="D43" s="264">
        <v>0.1</v>
      </c>
      <c r="E43" s="264">
        <v>0.2</v>
      </c>
      <c r="F43" s="264">
        <v>0.1</v>
      </c>
      <c r="G43" s="158">
        <v>0.1</v>
      </c>
      <c r="H43" s="268">
        <v>0</v>
      </c>
      <c r="I43" s="268">
        <v>3</v>
      </c>
      <c r="J43" s="268">
        <v>3</v>
      </c>
      <c r="K43" s="268">
        <v>2</v>
      </c>
      <c r="L43" s="268">
        <v>2</v>
      </c>
      <c r="M43" s="267">
        <v>2</v>
      </c>
      <c r="N43" s="261" t="s">
        <v>528</v>
      </c>
    </row>
    <row r="44" spans="1:14" ht="17.100000000000001" customHeight="1" x14ac:dyDescent="0.2">
      <c r="A44" s="266" t="s">
        <v>583</v>
      </c>
      <c r="B44" s="265">
        <v>80.3</v>
      </c>
      <c r="C44" s="265">
        <v>29.1</v>
      </c>
      <c r="D44" s="264">
        <v>85.3</v>
      </c>
      <c r="E44" s="264">
        <v>59.6</v>
      </c>
      <c r="F44" s="264">
        <v>72.849999999999994</v>
      </c>
      <c r="G44" s="158">
        <v>88.3</v>
      </c>
      <c r="H44" s="263">
        <v>11</v>
      </c>
      <c r="I44" s="263">
        <v>11</v>
      </c>
      <c r="J44" s="263">
        <v>10</v>
      </c>
      <c r="K44" s="263">
        <v>8</v>
      </c>
      <c r="L44" s="263">
        <v>10</v>
      </c>
      <c r="M44" s="262">
        <v>10</v>
      </c>
      <c r="N44" s="261" t="s">
        <v>528</v>
      </c>
    </row>
    <row r="45" spans="1:14" ht="17.100000000000001" customHeight="1" x14ac:dyDescent="0.2">
      <c r="A45" s="266" t="s">
        <v>582</v>
      </c>
      <c r="B45" s="265">
        <v>151</v>
      </c>
      <c r="C45" s="265">
        <v>79</v>
      </c>
      <c r="D45" s="264">
        <v>84</v>
      </c>
      <c r="E45" s="264">
        <v>106</v>
      </c>
      <c r="F45" s="264">
        <v>130</v>
      </c>
      <c r="G45" s="158">
        <v>135</v>
      </c>
      <c r="H45" s="263">
        <v>5</v>
      </c>
      <c r="I45" s="263">
        <v>5</v>
      </c>
      <c r="J45" s="263">
        <v>5</v>
      </c>
      <c r="K45" s="263">
        <v>6</v>
      </c>
      <c r="L45" s="263">
        <v>6</v>
      </c>
      <c r="M45" s="262">
        <v>8</v>
      </c>
      <c r="N45" s="261" t="s">
        <v>528</v>
      </c>
    </row>
    <row r="46" spans="1:14" ht="17.100000000000001" customHeight="1" x14ac:dyDescent="0.2">
      <c r="A46" s="266" t="s">
        <v>581</v>
      </c>
      <c r="B46" s="265">
        <v>32.700000000000003</v>
      </c>
      <c r="C46" s="265">
        <v>46.26</v>
      </c>
      <c r="D46" s="264">
        <v>25.4</v>
      </c>
      <c r="E46" s="264">
        <v>28.6</v>
      </c>
      <c r="F46" s="264">
        <v>38.1</v>
      </c>
      <c r="G46" s="158">
        <v>18.899999999999999</v>
      </c>
      <c r="H46" s="263">
        <v>3</v>
      </c>
      <c r="I46" s="263">
        <v>3</v>
      </c>
      <c r="J46" s="263">
        <v>3</v>
      </c>
      <c r="K46" s="263">
        <v>3</v>
      </c>
      <c r="L46" s="263">
        <v>3</v>
      </c>
      <c r="M46" s="262">
        <v>3</v>
      </c>
      <c r="N46" s="261" t="s">
        <v>528</v>
      </c>
    </row>
    <row r="47" spans="1:14" ht="17.100000000000001" customHeight="1" x14ac:dyDescent="0.2">
      <c r="A47" s="266" t="s">
        <v>580</v>
      </c>
      <c r="B47" s="265">
        <v>12.7</v>
      </c>
      <c r="C47" s="265">
        <v>9.8000000000000007</v>
      </c>
      <c r="D47" s="264">
        <v>9.6</v>
      </c>
      <c r="E47" s="264">
        <v>8.1999999999999993</v>
      </c>
      <c r="F47" s="264">
        <v>7.2</v>
      </c>
      <c r="G47" s="158">
        <v>3.7</v>
      </c>
      <c r="H47" s="263">
        <v>4</v>
      </c>
      <c r="I47" s="263">
        <v>4</v>
      </c>
      <c r="J47" s="263">
        <v>4</v>
      </c>
      <c r="K47" s="263">
        <v>4</v>
      </c>
      <c r="L47" s="263">
        <v>4</v>
      </c>
      <c r="M47" s="262">
        <v>4</v>
      </c>
      <c r="N47" s="261" t="s">
        <v>528</v>
      </c>
    </row>
    <row r="48" spans="1:14" ht="17.100000000000001" customHeight="1" x14ac:dyDescent="0.2">
      <c r="A48" s="266" t="s">
        <v>579</v>
      </c>
      <c r="B48" s="265">
        <v>21.5</v>
      </c>
      <c r="C48" s="265">
        <v>25.5</v>
      </c>
      <c r="D48" s="264">
        <v>0</v>
      </c>
      <c r="E48" s="264">
        <v>0</v>
      </c>
      <c r="F48" s="264">
        <v>0</v>
      </c>
      <c r="G48" s="158">
        <v>0</v>
      </c>
      <c r="H48" s="263">
        <v>3</v>
      </c>
      <c r="I48" s="263">
        <v>3</v>
      </c>
      <c r="J48" s="263">
        <v>0</v>
      </c>
      <c r="K48" s="263">
        <v>0</v>
      </c>
      <c r="L48" s="263">
        <v>0</v>
      </c>
      <c r="M48" s="262">
        <v>0</v>
      </c>
      <c r="N48" s="261" t="s">
        <v>528</v>
      </c>
    </row>
    <row r="49" spans="1:14" ht="17.100000000000001" customHeight="1" x14ac:dyDescent="0.2">
      <c r="A49" s="266" t="s">
        <v>578</v>
      </c>
      <c r="B49" s="265">
        <v>0</v>
      </c>
      <c r="C49" s="265">
        <v>0</v>
      </c>
      <c r="D49" s="264">
        <v>0</v>
      </c>
      <c r="E49" s="264">
        <v>0</v>
      </c>
      <c r="F49" s="264">
        <v>0</v>
      </c>
      <c r="G49" s="158">
        <v>0</v>
      </c>
      <c r="H49" s="263">
        <v>0</v>
      </c>
      <c r="I49" s="263">
        <v>0</v>
      </c>
      <c r="J49" s="263">
        <v>0</v>
      </c>
      <c r="K49" s="263">
        <v>0</v>
      </c>
      <c r="L49" s="263">
        <v>0</v>
      </c>
      <c r="M49" s="262">
        <v>0</v>
      </c>
      <c r="N49" s="287" t="s">
        <v>577</v>
      </c>
    </row>
    <row r="50" spans="1:14" ht="17.100000000000001" customHeight="1" x14ac:dyDescent="0.2">
      <c r="A50" s="266" t="s">
        <v>576</v>
      </c>
      <c r="B50" s="265">
        <v>3.5</v>
      </c>
      <c r="C50" s="265">
        <v>0</v>
      </c>
      <c r="D50" s="264">
        <v>0.1</v>
      </c>
      <c r="E50" s="264">
        <v>0</v>
      </c>
      <c r="F50" s="264">
        <v>0</v>
      </c>
      <c r="G50" s="158">
        <v>0</v>
      </c>
      <c r="H50" s="263">
        <v>7</v>
      </c>
      <c r="I50" s="263">
        <v>0</v>
      </c>
      <c r="J50" s="263">
        <v>2</v>
      </c>
      <c r="K50" s="263">
        <v>0</v>
      </c>
      <c r="L50" s="263">
        <v>0</v>
      </c>
      <c r="M50" s="262">
        <v>0</v>
      </c>
      <c r="N50" s="261" t="s">
        <v>575</v>
      </c>
    </row>
    <row r="51" spans="1:14" ht="17.100000000000001" customHeight="1" x14ac:dyDescent="0.2">
      <c r="A51" s="266" t="s">
        <v>574</v>
      </c>
      <c r="B51" s="264">
        <v>22.5</v>
      </c>
      <c r="C51" s="264">
        <v>22.27</v>
      </c>
      <c r="D51" s="264">
        <v>19.8</v>
      </c>
      <c r="E51" s="264">
        <v>3.9</v>
      </c>
      <c r="F51" s="264">
        <v>6.5</v>
      </c>
      <c r="G51" s="158">
        <v>17.5</v>
      </c>
      <c r="H51" s="268">
        <v>2</v>
      </c>
      <c r="I51" s="268">
        <v>2</v>
      </c>
      <c r="J51" s="268">
        <v>2</v>
      </c>
      <c r="K51" s="268">
        <v>3</v>
      </c>
      <c r="L51" s="268">
        <v>2</v>
      </c>
      <c r="M51" s="267">
        <v>2</v>
      </c>
      <c r="N51" s="261" t="s">
        <v>528</v>
      </c>
    </row>
    <row r="52" spans="1:14" ht="17.100000000000001" customHeight="1" x14ac:dyDescent="0.2">
      <c r="A52" s="266" t="s">
        <v>573</v>
      </c>
      <c r="B52" s="265">
        <v>19.100000000000001</v>
      </c>
      <c r="C52" s="265">
        <v>11.888</v>
      </c>
      <c r="D52" s="264">
        <v>13.7</v>
      </c>
      <c r="E52" s="264">
        <v>9.5</v>
      </c>
      <c r="F52" s="264">
        <v>5</v>
      </c>
      <c r="G52" s="158">
        <v>35</v>
      </c>
      <c r="H52" s="263">
        <v>3</v>
      </c>
      <c r="I52" s="263">
        <v>2</v>
      </c>
      <c r="J52" s="263">
        <v>2</v>
      </c>
      <c r="K52" s="263">
        <v>2</v>
      </c>
      <c r="L52" s="263">
        <v>2</v>
      </c>
      <c r="M52" s="262">
        <v>2</v>
      </c>
      <c r="N52" s="261" t="s">
        <v>528</v>
      </c>
    </row>
    <row r="53" spans="1:14" ht="17.100000000000001" customHeight="1" x14ac:dyDescent="0.2">
      <c r="A53" s="266" t="s">
        <v>572</v>
      </c>
      <c r="B53" s="264">
        <v>0.36</v>
      </c>
      <c r="C53" s="264">
        <v>0</v>
      </c>
      <c r="D53" s="264">
        <v>0</v>
      </c>
      <c r="E53" s="264">
        <v>0</v>
      </c>
      <c r="F53" s="264">
        <v>0</v>
      </c>
      <c r="G53" s="158">
        <v>0</v>
      </c>
      <c r="H53" s="268">
        <v>1</v>
      </c>
      <c r="I53" s="268">
        <v>0</v>
      </c>
      <c r="J53" s="268">
        <v>0</v>
      </c>
      <c r="K53" s="268">
        <v>0</v>
      </c>
      <c r="L53" s="268">
        <v>0</v>
      </c>
      <c r="M53" s="267">
        <v>0</v>
      </c>
      <c r="N53" s="261" t="s">
        <v>534</v>
      </c>
    </row>
    <row r="54" spans="1:14" ht="17.100000000000001" customHeight="1" x14ac:dyDescent="0.2">
      <c r="A54" s="266" t="s">
        <v>571</v>
      </c>
      <c r="B54" s="265">
        <v>209.4</v>
      </c>
      <c r="C54" s="265">
        <v>143.91499999999999</v>
      </c>
      <c r="D54" s="264">
        <v>158.43</v>
      </c>
      <c r="E54" s="264">
        <v>189.1</v>
      </c>
      <c r="F54" s="264">
        <v>351.5</v>
      </c>
      <c r="G54" s="158">
        <v>293.3</v>
      </c>
      <c r="H54" s="263">
        <v>10</v>
      </c>
      <c r="I54" s="263">
        <v>10</v>
      </c>
      <c r="J54" s="263">
        <v>9</v>
      </c>
      <c r="K54" s="263">
        <v>9</v>
      </c>
      <c r="L54" s="263">
        <v>10</v>
      </c>
      <c r="M54" s="262">
        <v>10</v>
      </c>
      <c r="N54" s="261" t="s">
        <v>528</v>
      </c>
    </row>
    <row r="55" spans="1:14" ht="16.5" customHeight="1" x14ac:dyDescent="0.2">
      <c r="A55" s="273" t="s">
        <v>570</v>
      </c>
      <c r="B55" s="265"/>
      <c r="C55" s="265"/>
      <c r="D55" s="264">
        <v>107.3</v>
      </c>
      <c r="E55" s="264">
        <v>76.7</v>
      </c>
      <c r="F55" s="264">
        <v>52.36</v>
      </c>
      <c r="G55" s="158">
        <v>56.6</v>
      </c>
      <c r="H55" s="263"/>
      <c r="I55" s="263"/>
      <c r="J55" s="263">
        <v>6</v>
      </c>
      <c r="K55" s="263">
        <v>5</v>
      </c>
      <c r="L55" s="263">
        <v>4</v>
      </c>
      <c r="M55" s="262">
        <v>4</v>
      </c>
      <c r="N55" s="261" t="s">
        <v>528</v>
      </c>
    </row>
    <row r="56" spans="1:14" ht="16.5" customHeight="1" x14ac:dyDescent="0.2">
      <c r="A56" s="266" t="s">
        <v>569</v>
      </c>
      <c r="B56" s="265">
        <v>0</v>
      </c>
      <c r="C56" s="265">
        <v>0</v>
      </c>
      <c r="D56" s="264">
        <v>0</v>
      </c>
      <c r="E56" s="264">
        <v>0</v>
      </c>
      <c r="F56" s="264">
        <v>0</v>
      </c>
      <c r="G56" s="158">
        <v>0</v>
      </c>
      <c r="H56" s="263">
        <v>0</v>
      </c>
      <c r="I56" s="263">
        <v>0</v>
      </c>
      <c r="J56" s="263">
        <v>0</v>
      </c>
      <c r="K56" s="263">
        <v>0</v>
      </c>
      <c r="L56" s="263">
        <v>0</v>
      </c>
      <c r="M56" s="262">
        <v>0</v>
      </c>
      <c r="N56" s="261" t="s">
        <v>528</v>
      </c>
    </row>
    <row r="57" spans="1:14" ht="16.5" customHeight="1" x14ac:dyDescent="0.2">
      <c r="A57" s="266" t="s">
        <v>568</v>
      </c>
      <c r="B57" s="265">
        <v>1.6</v>
      </c>
      <c r="C57" s="265">
        <v>1.2</v>
      </c>
      <c r="D57" s="264">
        <v>0.6</v>
      </c>
      <c r="E57" s="264">
        <v>0.2</v>
      </c>
      <c r="F57" s="264">
        <v>0.1</v>
      </c>
      <c r="G57" s="158">
        <v>0.7</v>
      </c>
      <c r="H57" s="263">
        <v>4</v>
      </c>
      <c r="I57" s="263">
        <v>3</v>
      </c>
      <c r="J57" s="263">
        <v>3</v>
      </c>
      <c r="K57" s="263">
        <v>4</v>
      </c>
      <c r="L57" s="263">
        <v>4</v>
      </c>
      <c r="M57" s="262">
        <v>4</v>
      </c>
      <c r="N57" s="261" t="s">
        <v>528</v>
      </c>
    </row>
    <row r="58" spans="1:14" ht="16.5" customHeight="1" x14ac:dyDescent="0.2">
      <c r="A58" s="286" t="s">
        <v>567</v>
      </c>
      <c r="B58" s="265">
        <v>4.0999999999999996</v>
      </c>
      <c r="C58" s="265">
        <v>3.66</v>
      </c>
      <c r="D58" s="264">
        <v>1.1000000000000001</v>
      </c>
      <c r="E58" s="264">
        <v>0</v>
      </c>
      <c r="F58" s="264">
        <v>0</v>
      </c>
      <c r="G58" s="158">
        <v>0</v>
      </c>
      <c r="H58" s="263">
        <v>2</v>
      </c>
      <c r="I58" s="285">
        <v>2</v>
      </c>
      <c r="J58" s="285">
        <v>2</v>
      </c>
      <c r="K58" s="285">
        <v>2</v>
      </c>
      <c r="L58" s="285">
        <v>0</v>
      </c>
      <c r="M58" s="284">
        <v>0</v>
      </c>
      <c r="N58" s="283" t="s">
        <v>528</v>
      </c>
    </row>
    <row r="59" spans="1:14" ht="16.5" customHeight="1" x14ac:dyDescent="0.2">
      <c r="A59" s="266" t="s">
        <v>566</v>
      </c>
      <c r="B59" s="265">
        <v>16</v>
      </c>
      <c r="C59" s="265">
        <v>11</v>
      </c>
      <c r="D59" s="264">
        <v>12</v>
      </c>
      <c r="E59" s="264">
        <v>5</v>
      </c>
      <c r="F59" s="264">
        <v>6</v>
      </c>
      <c r="G59" s="158">
        <v>0</v>
      </c>
      <c r="H59" s="263">
        <v>2</v>
      </c>
      <c r="I59" s="263">
        <v>2</v>
      </c>
      <c r="J59" s="263">
        <v>2</v>
      </c>
      <c r="K59" s="263">
        <v>2</v>
      </c>
      <c r="L59" s="263">
        <v>2</v>
      </c>
      <c r="M59" s="262">
        <v>0</v>
      </c>
      <c r="N59" s="261" t="s">
        <v>528</v>
      </c>
    </row>
    <row r="60" spans="1:14" ht="16.5" customHeight="1" x14ac:dyDescent="0.2">
      <c r="A60" s="266" t="s">
        <v>565</v>
      </c>
      <c r="B60" s="265">
        <v>0</v>
      </c>
      <c r="C60" s="265">
        <v>3.2</v>
      </c>
      <c r="D60" s="264">
        <v>26.5</v>
      </c>
      <c r="E60" s="264">
        <v>24.2</v>
      </c>
      <c r="F60" s="264">
        <v>31.7</v>
      </c>
      <c r="G60" s="158">
        <v>39.799999999999997</v>
      </c>
      <c r="H60" s="263">
        <v>0</v>
      </c>
      <c r="I60" s="263">
        <v>7</v>
      </c>
      <c r="J60" s="263">
        <v>6</v>
      </c>
      <c r="K60" s="263">
        <v>4</v>
      </c>
      <c r="L60" s="263">
        <v>6</v>
      </c>
      <c r="M60" s="262">
        <v>6</v>
      </c>
      <c r="N60" s="261" t="s">
        <v>528</v>
      </c>
    </row>
    <row r="61" spans="1:14" ht="16.5" customHeight="1" x14ac:dyDescent="0.2">
      <c r="A61" s="266" t="s">
        <v>564</v>
      </c>
      <c r="B61" s="265">
        <v>5.8</v>
      </c>
      <c r="C61" s="265">
        <v>2.5</v>
      </c>
      <c r="D61" s="264">
        <v>2.6</v>
      </c>
      <c r="E61" s="264">
        <v>1.5</v>
      </c>
      <c r="F61" s="264">
        <v>1.4</v>
      </c>
      <c r="G61" s="158">
        <v>1.7</v>
      </c>
      <c r="H61" s="263">
        <v>1</v>
      </c>
      <c r="I61" s="263">
        <v>2</v>
      </c>
      <c r="J61" s="263">
        <v>2</v>
      </c>
      <c r="K61" s="263">
        <v>2</v>
      </c>
      <c r="L61" s="263">
        <v>2</v>
      </c>
      <c r="M61" s="262">
        <v>2</v>
      </c>
      <c r="N61" s="261" t="s">
        <v>528</v>
      </c>
    </row>
    <row r="62" spans="1:14" ht="16.5" customHeight="1" x14ac:dyDescent="0.2">
      <c r="A62" s="266" t="s">
        <v>563</v>
      </c>
      <c r="B62" s="265"/>
      <c r="C62" s="265"/>
      <c r="D62" s="264" t="s">
        <v>562</v>
      </c>
      <c r="E62" s="264">
        <v>12</v>
      </c>
      <c r="F62" s="264">
        <v>1</v>
      </c>
      <c r="G62" s="158">
        <v>0</v>
      </c>
      <c r="H62" s="263"/>
      <c r="I62" s="263"/>
      <c r="J62" s="263">
        <v>6</v>
      </c>
      <c r="K62" s="263">
        <v>5</v>
      </c>
      <c r="L62" s="263">
        <v>4</v>
      </c>
      <c r="M62" s="262">
        <v>0</v>
      </c>
      <c r="N62" s="261" t="s">
        <v>528</v>
      </c>
    </row>
    <row r="63" spans="1:14" ht="16.5" customHeight="1" x14ac:dyDescent="0.2">
      <c r="A63" s="266" t="s">
        <v>561</v>
      </c>
      <c r="B63" s="265">
        <v>448.1</v>
      </c>
      <c r="C63" s="265">
        <v>183.48885999999999</v>
      </c>
      <c r="D63" s="264">
        <v>183.5</v>
      </c>
      <c r="E63" s="264">
        <v>94.8</v>
      </c>
      <c r="F63" s="264">
        <v>239.9</v>
      </c>
      <c r="G63" s="158">
        <v>303.5</v>
      </c>
      <c r="H63" s="263">
        <v>14</v>
      </c>
      <c r="I63" s="263">
        <v>8</v>
      </c>
      <c r="J63" s="263">
        <v>7</v>
      </c>
      <c r="K63" s="263">
        <v>7</v>
      </c>
      <c r="L63" s="263">
        <v>7</v>
      </c>
      <c r="M63" s="262">
        <v>7</v>
      </c>
      <c r="N63" s="261" t="s">
        <v>528</v>
      </c>
    </row>
    <row r="64" spans="1:14" ht="16.5" customHeight="1" x14ac:dyDescent="0.2">
      <c r="A64" s="266" t="s">
        <v>560</v>
      </c>
      <c r="B64" s="265">
        <v>17</v>
      </c>
      <c r="C64" s="265">
        <v>0</v>
      </c>
      <c r="D64" s="264">
        <v>0</v>
      </c>
      <c r="E64" s="264">
        <v>45</v>
      </c>
      <c r="F64" s="264">
        <v>0</v>
      </c>
      <c r="G64" s="158">
        <v>0</v>
      </c>
      <c r="H64" s="263">
        <v>4</v>
      </c>
      <c r="I64" s="263">
        <v>1</v>
      </c>
      <c r="J64" s="263">
        <v>0</v>
      </c>
      <c r="K64" s="263">
        <v>2</v>
      </c>
      <c r="L64" s="263">
        <v>0</v>
      </c>
      <c r="M64" s="262">
        <v>0</v>
      </c>
      <c r="N64" s="261" t="s">
        <v>528</v>
      </c>
    </row>
    <row r="65" spans="1:14" ht="16.5" customHeight="1" x14ac:dyDescent="0.2">
      <c r="A65" s="266" t="s">
        <v>559</v>
      </c>
      <c r="B65" s="265">
        <v>182.7</v>
      </c>
      <c r="C65" s="265">
        <v>251.81800000000001</v>
      </c>
      <c r="D65" s="264">
        <v>350.2</v>
      </c>
      <c r="E65" s="264">
        <v>411.8</v>
      </c>
      <c r="F65" s="272">
        <v>577</v>
      </c>
      <c r="G65" s="271">
        <v>761.9</v>
      </c>
      <c r="H65" s="263">
        <v>13</v>
      </c>
      <c r="I65" s="263">
        <v>12</v>
      </c>
      <c r="J65" s="263">
        <v>13</v>
      </c>
      <c r="K65" s="263">
        <v>15</v>
      </c>
      <c r="L65" s="270">
        <v>21</v>
      </c>
      <c r="M65" s="269">
        <v>26</v>
      </c>
      <c r="N65" s="261" t="s">
        <v>528</v>
      </c>
    </row>
    <row r="66" spans="1:14" ht="16.149999999999999" customHeight="1" x14ac:dyDescent="0.2">
      <c r="A66" s="266" t="s">
        <v>558</v>
      </c>
      <c r="B66" s="265">
        <v>8</v>
      </c>
      <c r="C66" s="265">
        <v>0</v>
      </c>
      <c r="D66" s="264">
        <v>0</v>
      </c>
      <c r="E66" s="264">
        <v>2</v>
      </c>
      <c r="F66" s="264">
        <v>1.5</v>
      </c>
      <c r="G66" s="158">
        <v>0</v>
      </c>
      <c r="H66" s="263">
        <v>4</v>
      </c>
      <c r="I66" s="263">
        <v>0</v>
      </c>
      <c r="J66" s="263">
        <v>0</v>
      </c>
      <c r="K66" s="263">
        <v>3</v>
      </c>
      <c r="L66" s="263">
        <v>3</v>
      </c>
      <c r="M66" s="262">
        <v>0</v>
      </c>
      <c r="N66" s="261" t="s">
        <v>557</v>
      </c>
    </row>
    <row r="67" spans="1:14" ht="131.44999999999999" customHeight="1" x14ac:dyDescent="0.2">
      <c r="A67" s="282"/>
      <c r="B67" s="281"/>
      <c r="C67" s="281"/>
      <c r="D67" s="281"/>
      <c r="E67" s="281"/>
      <c r="F67" s="280"/>
      <c r="G67" s="280"/>
      <c r="H67" s="279"/>
      <c r="I67" s="279"/>
      <c r="J67" s="279"/>
      <c r="K67" s="278"/>
      <c r="L67" s="277"/>
      <c r="M67" s="277"/>
      <c r="N67" s="96"/>
    </row>
    <row r="68" spans="1:14" ht="16.5" customHeight="1" x14ac:dyDescent="0.2">
      <c r="A68" s="1501" t="s">
        <v>556</v>
      </c>
      <c r="B68" s="1508"/>
      <c r="C68" s="1508"/>
      <c r="D68" s="1508"/>
      <c r="E68" s="1508"/>
      <c r="F68" s="1508"/>
      <c r="G68" s="1508"/>
      <c r="H68" s="1508"/>
      <c r="I68" s="1508"/>
      <c r="L68" s="1"/>
      <c r="M68" s="1"/>
      <c r="N68" s="276" t="s">
        <v>555</v>
      </c>
    </row>
    <row r="69" spans="1:14" ht="16.5" customHeight="1" x14ac:dyDescent="0.2">
      <c r="A69" s="275" t="s">
        <v>554</v>
      </c>
      <c r="B69" s="275"/>
      <c r="C69" s="275"/>
      <c r="D69" s="275"/>
      <c r="E69" s="275"/>
      <c r="F69" s="275"/>
      <c r="G69" s="275"/>
      <c r="H69" s="275"/>
      <c r="I69" s="275"/>
    </row>
    <row r="70" spans="1:14" ht="16.5" customHeight="1" x14ac:dyDescent="0.2">
      <c r="A70" s="1524" t="s">
        <v>553</v>
      </c>
      <c r="B70" s="1437" t="s">
        <v>206</v>
      </c>
      <c r="C70" s="1438"/>
      <c r="D70" s="1438"/>
      <c r="E70" s="1438"/>
      <c r="F70" s="1438"/>
      <c r="G70" s="1439"/>
      <c r="H70" s="1437" t="s">
        <v>45</v>
      </c>
      <c r="I70" s="1438"/>
      <c r="J70" s="1438"/>
      <c r="K70" s="1438"/>
      <c r="L70" s="1438"/>
      <c r="M70" s="1439"/>
      <c r="N70" s="1527" t="s">
        <v>205</v>
      </c>
    </row>
    <row r="71" spans="1:14" ht="16.5" customHeight="1" x14ac:dyDescent="0.2">
      <c r="A71" s="1525"/>
      <c r="B71" s="274">
        <v>2011</v>
      </c>
      <c r="C71" s="274">
        <v>2012</v>
      </c>
      <c r="D71" s="274">
        <v>2013</v>
      </c>
      <c r="E71" s="274">
        <v>2014</v>
      </c>
      <c r="F71" s="274">
        <v>2015</v>
      </c>
      <c r="G71" s="274">
        <v>2016</v>
      </c>
      <c r="H71" s="274">
        <v>2011</v>
      </c>
      <c r="I71" s="274">
        <v>2012</v>
      </c>
      <c r="J71" s="274">
        <v>2013</v>
      </c>
      <c r="K71" s="274">
        <v>2014</v>
      </c>
      <c r="L71" s="274">
        <v>2015</v>
      </c>
      <c r="M71" s="274">
        <v>2016</v>
      </c>
      <c r="N71" s="1391"/>
    </row>
    <row r="72" spans="1:14" ht="16.5" customHeight="1" x14ac:dyDescent="0.2">
      <c r="A72" s="266" t="s">
        <v>552</v>
      </c>
      <c r="B72" s="265">
        <v>59.1</v>
      </c>
      <c r="C72" s="265">
        <v>57</v>
      </c>
      <c r="D72" s="264">
        <v>33.6</v>
      </c>
      <c r="E72" s="264">
        <v>46.1</v>
      </c>
      <c r="F72" s="264">
        <v>65</v>
      </c>
      <c r="G72" s="158">
        <v>88.2</v>
      </c>
      <c r="H72" s="263">
        <v>4</v>
      </c>
      <c r="I72" s="263">
        <v>4</v>
      </c>
      <c r="J72" s="263">
        <v>4</v>
      </c>
      <c r="K72" s="263">
        <v>4</v>
      </c>
      <c r="L72" s="263">
        <v>4</v>
      </c>
      <c r="M72" s="262">
        <v>4</v>
      </c>
      <c r="N72" s="261" t="s">
        <v>528</v>
      </c>
    </row>
    <row r="73" spans="1:14" ht="16.5" customHeight="1" x14ac:dyDescent="0.2">
      <c r="A73" s="273" t="s">
        <v>551</v>
      </c>
      <c r="B73" s="265">
        <v>0</v>
      </c>
      <c r="C73" s="265">
        <v>0</v>
      </c>
      <c r="D73" s="264">
        <v>0</v>
      </c>
      <c r="E73" s="264">
        <v>0</v>
      </c>
      <c r="F73" s="264">
        <v>0</v>
      </c>
      <c r="G73" s="158">
        <v>0</v>
      </c>
      <c r="H73" s="263">
        <v>0</v>
      </c>
      <c r="I73" s="263">
        <v>0</v>
      </c>
      <c r="J73" s="263">
        <v>0</v>
      </c>
      <c r="K73" s="263">
        <v>0</v>
      </c>
      <c r="L73" s="263">
        <v>0</v>
      </c>
      <c r="M73" s="262">
        <v>0</v>
      </c>
      <c r="N73" s="261" t="s">
        <v>550</v>
      </c>
    </row>
    <row r="74" spans="1:14" ht="16.5" customHeight="1" x14ac:dyDescent="0.2">
      <c r="A74" s="266" t="s">
        <v>549</v>
      </c>
      <c r="B74" s="265">
        <v>6.5</v>
      </c>
      <c r="C74" s="265">
        <v>0.2</v>
      </c>
      <c r="D74" s="264">
        <v>5.5</v>
      </c>
      <c r="E74" s="264">
        <v>5.5</v>
      </c>
      <c r="F74" s="264">
        <v>1.4</v>
      </c>
      <c r="G74" s="158">
        <v>1.5</v>
      </c>
      <c r="H74" s="263">
        <v>4</v>
      </c>
      <c r="I74" s="263">
        <v>4</v>
      </c>
      <c r="J74" s="263">
        <v>3</v>
      </c>
      <c r="K74" s="263">
        <v>7</v>
      </c>
      <c r="L74" s="263">
        <v>5</v>
      </c>
      <c r="M74" s="262">
        <v>5</v>
      </c>
      <c r="N74" s="261" t="s">
        <v>232</v>
      </c>
    </row>
    <row r="75" spans="1:14" ht="16.5" customHeight="1" x14ac:dyDescent="0.2">
      <c r="A75" s="273" t="s">
        <v>548</v>
      </c>
      <c r="B75" s="265">
        <v>0</v>
      </c>
      <c r="C75" s="265">
        <v>0</v>
      </c>
      <c r="D75" s="264">
        <v>0</v>
      </c>
      <c r="E75" s="264">
        <v>0</v>
      </c>
      <c r="F75" s="264">
        <v>0</v>
      </c>
      <c r="G75" s="158">
        <v>0</v>
      </c>
      <c r="H75" s="263">
        <v>0</v>
      </c>
      <c r="I75" s="263">
        <v>0</v>
      </c>
      <c r="J75" s="263">
        <v>0</v>
      </c>
      <c r="K75" s="263">
        <v>0</v>
      </c>
      <c r="L75" s="263">
        <v>0</v>
      </c>
      <c r="M75" s="262">
        <v>0</v>
      </c>
      <c r="N75" s="261" t="s">
        <v>547</v>
      </c>
    </row>
    <row r="76" spans="1:14" ht="16.5" customHeight="1" x14ac:dyDescent="0.2">
      <c r="A76" s="266" t="s">
        <v>546</v>
      </c>
      <c r="B76" s="265">
        <v>59.3</v>
      </c>
      <c r="C76" s="265">
        <v>60.03</v>
      </c>
      <c r="D76" s="264">
        <v>42.7</v>
      </c>
      <c r="E76" s="264">
        <v>46.1</v>
      </c>
      <c r="F76" s="264">
        <v>8.4</v>
      </c>
      <c r="G76" s="158">
        <v>3.4</v>
      </c>
      <c r="H76" s="263">
        <v>5</v>
      </c>
      <c r="I76" s="263">
        <v>5</v>
      </c>
      <c r="J76" s="263">
        <v>4</v>
      </c>
      <c r="K76" s="263">
        <v>5</v>
      </c>
      <c r="L76" s="263">
        <v>5</v>
      </c>
      <c r="M76" s="262">
        <v>5</v>
      </c>
      <c r="N76" s="261" t="s">
        <v>528</v>
      </c>
    </row>
    <row r="77" spans="1:14" ht="16.5" customHeight="1" x14ac:dyDescent="0.2">
      <c r="A77" s="266" t="s">
        <v>545</v>
      </c>
      <c r="B77" s="265">
        <v>189.7</v>
      </c>
      <c r="C77" s="265">
        <v>147.81186</v>
      </c>
      <c r="D77" s="264">
        <v>125.4</v>
      </c>
      <c r="E77" s="264">
        <v>123.6</v>
      </c>
      <c r="F77" s="264">
        <v>162.1</v>
      </c>
      <c r="G77" s="158">
        <v>131.80000000000001</v>
      </c>
      <c r="H77" s="263">
        <v>8</v>
      </c>
      <c r="I77" s="263">
        <v>8</v>
      </c>
      <c r="J77" s="263">
        <v>8</v>
      </c>
      <c r="K77" s="263">
        <v>10</v>
      </c>
      <c r="L77" s="263">
        <v>10</v>
      </c>
      <c r="M77" s="262">
        <v>9</v>
      </c>
      <c r="N77" s="261" t="s">
        <v>528</v>
      </c>
    </row>
    <row r="78" spans="1:14" ht="16.5" customHeight="1" x14ac:dyDescent="0.2">
      <c r="A78" s="266" t="s">
        <v>544</v>
      </c>
      <c r="B78" s="265">
        <v>0</v>
      </c>
      <c r="C78" s="265">
        <v>70.876999999999995</v>
      </c>
      <c r="D78" s="264">
        <v>336.2</v>
      </c>
      <c r="E78" s="264">
        <v>581.4</v>
      </c>
      <c r="F78" s="264">
        <v>695.87</v>
      </c>
      <c r="G78" s="158">
        <v>727.5</v>
      </c>
      <c r="H78" s="263">
        <v>11</v>
      </c>
      <c r="I78" s="263">
        <v>12</v>
      </c>
      <c r="J78" s="263">
        <v>13</v>
      </c>
      <c r="K78" s="263">
        <v>14</v>
      </c>
      <c r="L78" s="263">
        <v>16</v>
      </c>
      <c r="M78" s="262">
        <v>16</v>
      </c>
      <c r="N78" s="261" t="s">
        <v>528</v>
      </c>
    </row>
    <row r="79" spans="1:14" ht="16.5" customHeight="1" x14ac:dyDescent="0.2">
      <c r="A79" s="266" t="s">
        <v>543</v>
      </c>
      <c r="B79" s="265">
        <v>119.2</v>
      </c>
      <c r="C79" s="265">
        <v>0</v>
      </c>
      <c r="D79" s="264">
        <v>0</v>
      </c>
      <c r="E79" s="264">
        <v>0</v>
      </c>
      <c r="F79" s="264">
        <v>0</v>
      </c>
      <c r="G79" s="158">
        <v>0</v>
      </c>
      <c r="H79" s="263">
        <v>6</v>
      </c>
      <c r="I79" s="263">
        <v>4</v>
      </c>
      <c r="J79" s="263">
        <v>0</v>
      </c>
      <c r="K79" s="263">
        <v>0</v>
      </c>
      <c r="L79" s="263">
        <v>0</v>
      </c>
      <c r="M79" s="262">
        <v>0</v>
      </c>
      <c r="N79" s="261" t="s">
        <v>528</v>
      </c>
    </row>
    <row r="80" spans="1:14" ht="16.5" customHeight="1" x14ac:dyDescent="0.2">
      <c r="A80" s="266" t="s">
        <v>542</v>
      </c>
      <c r="B80" s="265">
        <v>0</v>
      </c>
      <c r="C80" s="265">
        <v>0</v>
      </c>
      <c r="D80" s="264">
        <v>0</v>
      </c>
      <c r="E80" s="264">
        <v>0</v>
      </c>
      <c r="F80" s="264">
        <v>0</v>
      </c>
      <c r="G80" s="158">
        <v>0</v>
      </c>
      <c r="H80" s="263">
        <v>0</v>
      </c>
      <c r="I80" s="263">
        <v>0</v>
      </c>
      <c r="J80" s="263">
        <v>0</v>
      </c>
      <c r="K80" s="263">
        <v>0</v>
      </c>
      <c r="L80" s="263">
        <v>0</v>
      </c>
      <c r="M80" s="262">
        <v>0</v>
      </c>
      <c r="N80" s="261" t="s">
        <v>534</v>
      </c>
    </row>
    <row r="81" spans="1:14" ht="16.5" customHeight="1" x14ac:dyDescent="0.2">
      <c r="A81" s="266" t="s">
        <v>541</v>
      </c>
      <c r="B81" s="265">
        <v>0</v>
      </c>
      <c r="C81" s="265">
        <v>0</v>
      </c>
      <c r="D81" s="264">
        <v>0</v>
      </c>
      <c r="E81" s="264">
        <v>0</v>
      </c>
      <c r="F81" s="264">
        <v>0</v>
      </c>
      <c r="G81" s="158">
        <v>0</v>
      </c>
      <c r="H81" s="263">
        <v>0</v>
      </c>
      <c r="I81" s="263">
        <v>0</v>
      </c>
      <c r="J81" s="263">
        <v>0</v>
      </c>
      <c r="K81" s="263">
        <v>0</v>
      </c>
      <c r="L81" s="263">
        <v>0</v>
      </c>
      <c r="M81" s="262">
        <v>0</v>
      </c>
      <c r="N81" s="261" t="s">
        <v>534</v>
      </c>
    </row>
    <row r="82" spans="1:14" ht="16.5" customHeight="1" x14ac:dyDescent="0.2">
      <c r="A82" s="273" t="s">
        <v>540</v>
      </c>
      <c r="B82" s="265">
        <v>20</v>
      </c>
      <c r="C82" s="265">
        <v>20</v>
      </c>
      <c r="D82" s="264">
        <v>0</v>
      </c>
      <c r="E82" s="264">
        <v>0</v>
      </c>
      <c r="F82" s="264">
        <v>0</v>
      </c>
      <c r="G82" s="158">
        <v>0</v>
      </c>
      <c r="H82" s="263">
        <v>3</v>
      </c>
      <c r="I82" s="263">
        <v>3</v>
      </c>
      <c r="J82" s="263">
        <v>0</v>
      </c>
      <c r="K82" s="263">
        <v>0</v>
      </c>
      <c r="L82" s="263">
        <v>0</v>
      </c>
      <c r="M82" s="262">
        <v>0</v>
      </c>
      <c r="N82" s="261" t="s">
        <v>528</v>
      </c>
    </row>
    <row r="83" spans="1:14" ht="16.5" customHeight="1" x14ac:dyDescent="0.2">
      <c r="A83" s="266" t="s">
        <v>539</v>
      </c>
      <c r="B83" s="265">
        <v>493</v>
      </c>
      <c r="C83" s="265">
        <v>660</v>
      </c>
      <c r="D83" s="264">
        <v>369</v>
      </c>
      <c r="E83" s="264">
        <v>731</v>
      </c>
      <c r="F83" s="264">
        <v>658</v>
      </c>
      <c r="G83" s="158">
        <v>767</v>
      </c>
      <c r="H83" s="263">
        <v>24</v>
      </c>
      <c r="I83" s="263">
        <v>18</v>
      </c>
      <c r="J83" s="263">
        <v>9</v>
      </c>
      <c r="K83" s="263">
        <v>9</v>
      </c>
      <c r="L83" s="263">
        <v>31</v>
      </c>
      <c r="M83" s="262">
        <v>25</v>
      </c>
      <c r="N83" s="261" t="s">
        <v>528</v>
      </c>
    </row>
    <row r="84" spans="1:14" ht="16.5" customHeight="1" x14ac:dyDescent="0.2">
      <c r="A84" s="266" t="s">
        <v>538</v>
      </c>
      <c r="B84" s="265">
        <v>155.19999999999999</v>
      </c>
      <c r="C84" s="265">
        <v>110.7647</v>
      </c>
      <c r="D84" s="264">
        <v>94.1</v>
      </c>
      <c r="E84" s="264">
        <v>109</v>
      </c>
      <c r="F84" s="264">
        <v>110.4</v>
      </c>
      <c r="G84" s="158">
        <v>48.5</v>
      </c>
      <c r="H84" s="263">
        <v>7</v>
      </c>
      <c r="I84" s="263">
        <v>6</v>
      </c>
      <c r="J84" s="263">
        <v>6</v>
      </c>
      <c r="K84" s="263">
        <v>6</v>
      </c>
      <c r="L84" s="263">
        <v>6</v>
      </c>
      <c r="M84" s="262">
        <v>6</v>
      </c>
      <c r="N84" s="261" t="s">
        <v>528</v>
      </c>
    </row>
    <row r="85" spans="1:14" ht="16.5" customHeight="1" x14ac:dyDescent="0.2">
      <c r="A85" s="266" t="s">
        <v>537</v>
      </c>
      <c r="B85" s="265">
        <v>0.3</v>
      </c>
      <c r="C85" s="265">
        <v>2.2770000000000001</v>
      </c>
      <c r="D85" s="264">
        <v>0.3</v>
      </c>
      <c r="E85" s="264">
        <v>0.4</v>
      </c>
      <c r="F85" s="272">
        <v>0</v>
      </c>
      <c r="G85" s="271">
        <v>30</v>
      </c>
      <c r="H85" s="263">
        <v>1</v>
      </c>
      <c r="I85" s="263">
        <v>1</v>
      </c>
      <c r="J85" s="263">
        <v>1</v>
      </c>
      <c r="K85" s="263">
        <v>1</v>
      </c>
      <c r="L85" s="270">
        <v>0</v>
      </c>
      <c r="M85" s="269">
        <v>3</v>
      </c>
      <c r="N85" s="261" t="s">
        <v>528</v>
      </c>
    </row>
    <row r="86" spans="1:14" ht="16.5" customHeight="1" x14ac:dyDescent="0.2">
      <c r="A86" s="266" t="s">
        <v>536</v>
      </c>
      <c r="B86" s="265">
        <v>63.3</v>
      </c>
      <c r="C86" s="265">
        <v>49.14</v>
      </c>
      <c r="D86" s="264">
        <v>45.9</v>
      </c>
      <c r="E86" s="264">
        <v>29.6</v>
      </c>
      <c r="F86" s="264">
        <v>40.5</v>
      </c>
      <c r="G86" s="158">
        <v>34.5</v>
      </c>
      <c r="H86" s="263">
        <v>15</v>
      </c>
      <c r="I86" s="263">
        <v>15</v>
      </c>
      <c r="J86" s="263">
        <v>15</v>
      </c>
      <c r="K86" s="263">
        <v>10</v>
      </c>
      <c r="L86" s="263">
        <v>10</v>
      </c>
      <c r="M86" s="262">
        <v>12</v>
      </c>
      <c r="N86" s="261" t="s">
        <v>528</v>
      </c>
    </row>
    <row r="87" spans="1:14" ht="16.5" customHeight="1" x14ac:dyDescent="0.2">
      <c r="A87" s="266" t="s">
        <v>535</v>
      </c>
      <c r="B87" s="264">
        <v>0</v>
      </c>
      <c r="C87" s="264">
        <v>0</v>
      </c>
      <c r="D87" s="264">
        <v>0</v>
      </c>
      <c r="E87" s="264">
        <v>0</v>
      </c>
      <c r="F87" s="264">
        <v>0</v>
      </c>
      <c r="G87" s="158">
        <v>0</v>
      </c>
      <c r="H87" s="268">
        <v>0</v>
      </c>
      <c r="I87" s="268">
        <v>0</v>
      </c>
      <c r="J87" s="268">
        <v>0</v>
      </c>
      <c r="K87" s="268">
        <v>0</v>
      </c>
      <c r="L87" s="268">
        <v>0</v>
      </c>
      <c r="M87" s="267">
        <v>0</v>
      </c>
      <c r="N87" s="261" t="s">
        <v>534</v>
      </c>
    </row>
    <row r="88" spans="1:14" ht="16.5" customHeight="1" x14ac:dyDescent="0.2">
      <c r="A88" s="266" t="s">
        <v>533</v>
      </c>
      <c r="B88" s="265">
        <v>115.9</v>
      </c>
      <c r="C88" s="265" t="s">
        <v>532</v>
      </c>
      <c r="D88" s="264">
        <v>0</v>
      </c>
      <c r="E88" s="264">
        <v>2.9</v>
      </c>
      <c r="F88" s="264">
        <v>0</v>
      </c>
      <c r="G88" s="158">
        <v>0</v>
      </c>
      <c r="H88" s="263">
        <v>5</v>
      </c>
      <c r="I88" s="263">
        <v>5</v>
      </c>
      <c r="J88" s="263">
        <v>0</v>
      </c>
      <c r="K88" s="263">
        <v>3</v>
      </c>
      <c r="L88" s="263">
        <v>0</v>
      </c>
      <c r="M88" s="262">
        <v>0</v>
      </c>
      <c r="N88" s="261" t="s">
        <v>528</v>
      </c>
    </row>
    <row r="89" spans="1:14" ht="17.25" customHeight="1" x14ac:dyDescent="0.2">
      <c r="A89" s="266" t="s">
        <v>531</v>
      </c>
      <c r="B89" s="265">
        <v>210</v>
      </c>
      <c r="C89" s="265">
        <v>120</v>
      </c>
      <c r="D89" s="264">
        <v>237</v>
      </c>
      <c r="E89" s="264">
        <v>98</v>
      </c>
      <c r="F89" s="264">
        <v>45</v>
      </c>
      <c r="G89" s="158">
        <v>48</v>
      </c>
      <c r="H89" s="263">
        <v>12</v>
      </c>
      <c r="I89" s="263">
        <v>12</v>
      </c>
      <c r="J89" s="263">
        <v>11</v>
      </c>
      <c r="K89" s="263">
        <v>12</v>
      </c>
      <c r="L89" s="263">
        <v>12</v>
      </c>
      <c r="M89" s="262">
        <v>15</v>
      </c>
      <c r="N89" s="261" t="s">
        <v>528</v>
      </c>
    </row>
    <row r="90" spans="1:14" ht="17.100000000000001" customHeight="1" x14ac:dyDescent="0.2">
      <c r="A90" s="266" t="s">
        <v>530</v>
      </c>
      <c r="B90" s="265">
        <v>13.5</v>
      </c>
      <c r="C90" s="265">
        <v>7</v>
      </c>
      <c r="D90" s="264">
        <v>0</v>
      </c>
      <c r="E90" s="264">
        <v>0</v>
      </c>
      <c r="F90" s="264">
        <v>1</v>
      </c>
      <c r="G90" s="158">
        <v>9</v>
      </c>
      <c r="H90" s="263">
        <v>3</v>
      </c>
      <c r="I90" s="263">
        <v>3</v>
      </c>
      <c r="J90" s="263">
        <v>0</v>
      </c>
      <c r="K90" s="263">
        <v>0</v>
      </c>
      <c r="L90" s="263">
        <v>2</v>
      </c>
      <c r="M90" s="262">
        <v>2</v>
      </c>
      <c r="N90" s="261" t="s">
        <v>528</v>
      </c>
    </row>
    <row r="91" spans="1:14" ht="17.100000000000001" customHeight="1" x14ac:dyDescent="0.2">
      <c r="A91" s="266" t="s">
        <v>529</v>
      </c>
      <c r="B91" s="265">
        <v>98</v>
      </c>
      <c r="C91" s="265">
        <v>99.75</v>
      </c>
      <c r="D91" s="264">
        <v>98.5</v>
      </c>
      <c r="E91" s="264">
        <v>98.5</v>
      </c>
      <c r="F91" s="264">
        <v>166.3</v>
      </c>
      <c r="G91" s="158">
        <v>69.099999999999994</v>
      </c>
      <c r="H91" s="263">
        <v>8</v>
      </c>
      <c r="I91" s="263">
        <v>8</v>
      </c>
      <c r="J91" s="263">
        <v>8</v>
      </c>
      <c r="K91" s="263">
        <v>7</v>
      </c>
      <c r="L91" s="263">
        <v>6</v>
      </c>
      <c r="M91" s="262">
        <v>7</v>
      </c>
      <c r="N91" s="261" t="s">
        <v>528</v>
      </c>
    </row>
    <row r="92" spans="1:14" ht="15.95" customHeight="1" x14ac:dyDescent="0.2">
      <c r="A92" s="260" t="s">
        <v>165</v>
      </c>
      <c r="B92" s="259">
        <f>SUM(B5:B11,B14:B33,B39:B66,B72:B91)</f>
        <v>5501.36</v>
      </c>
      <c r="C92" s="259">
        <f>SUM(C5:C11,C14:C33,C39:C66,C72:C91)</f>
        <v>4646.752802</v>
      </c>
      <c r="D92" s="259">
        <f>SUM(D5:D11,D14:D33,D39:D66,D72:D91)</f>
        <v>4978.7299999999996</v>
      </c>
      <c r="E92" s="259">
        <f>SUM(E5:E11,E14:E33,E39:E66,E72:E91)</f>
        <v>5895.8999999999987</v>
      </c>
      <c r="F92" s="259">
        <f>SUM(F5:F11,F14:F33,F39:F66,F72:F91)</f>
        <v>6185.369999999999</v>
      </c>
      <c r="G92" s="259">
        <f>SUM(G6:G11,G14:G33,G39:G66,G72:G91)</f>
        <v>6332.23</v>
      </c>
      <c r="H92" s="258">
        <f t="shared" ref="H92:M92" si="0">SUM(H5:H11,H14:H33,H39:H66,H72:H91)</f>
        <v>353</v>
      </c>
      <c r="I92" s="258">
        <f t="shared" si="0"/>
        <v>329</v>
      </c>
      <c r="J92" s="258">
        <f t="shared" si="0"/>
        <v>318</v>
      </c>
      <c r="K92" s="258">
        <f t="shared" si="0"/>
        <v>331</v>
      </c>
      <c r="L92" s="258">
        <f t="shared" si="0"/>
        <v>352</v>
      </c>
      <c r="M92" s="258">
        <f t="shared" si="0"/>
        <v>371</v>
      </c>
      <c r="N92" s="257"/>
    </row>
    <row r="93" spans="1:14" ht="17.100000000000001" customHeight="1" x14ac:dyDescent="0.2">
      <c r="A93" s="1523"/>
      <c r="B93" s="1526"/>
      <c r="C93" s="1526"/>
      <c r="D93" s="1526"/>
      <c r="E93" s="1526"/>
      <c r="F93" s="1526"/>
      <c r="G93" s="1526"/>
      <c r="H93" s="1526"/>
      <c r="I93" s="1526"/>
      <c r="N93" s="256"/>
    </row>
    <row r="95" spans="1:14" s="255" customFormat="1" ht="17.100000000000001" customHeight="1" x14ac:dyDescent="0.2">
      <c r="A95" s="254"/>
      <c r="B95" s="254"/>
      <c r="C95" s="254"/>
      <c r="D95" s="254"/>
      <c r="E95" s="254"/>
      <c r="F95" s="254"/>
      <c r="G95" s="254"/>
      <c r="H95" s="254"/>
      <c r="I95" s="254"/>
      <c r="J95" s="254"/>
      <c r="K95" s="254"/>
      <c r="L95" s="254"/>
      <c r="M95" s="254"/>
      <c r="N95" s="254"/>
    </row>
  </sheetData>
  <sheetProtection selectLockedCells="1"/>
  <mergeCells count="19">
    <mergeCell ref="N3:N4"/>
    <mergeCell ref="A1:I1"/>
    <mergeCell ref="A2:I2"/>
    <mergeCell ref="A3:A4"/>
    <mergeCell ref="B3:G3"/>
    <mergeCell ref="H3:M3"/>
    <mergeCell ref="A93:I93"/>
    <mergeCell ref="H37:L37"/>
    <mergeCell ref="N37:N38"/>
    <mergeCell ref="A68:I68"/>
    <mergeCell ref="A70:A71"/>
    <mergeCell ref="N70:N71"/>
    <mergeCell ref="B70:G70"/>
    <mergeCell ref="H70:M70"/>
    <mergeCell ref="A13:N13"/>
    <mergeCell ref="A36:I36"/>
    <mergeCell ref="A35:I35"/>
    <mergeCell ref="A37:A38"/>
    <mergeCell ref="B37:F37"/>
  </mergeCells>
  <printOptions horizontalCentered="1"/>
  <pageMargins left="0.39370078740157483" right="0.39370078740157483" top="0.35433070866141736" bottom="0.19685039370078741" header="0.31496062992125984" footer="0.11811023622047245"/>
  <pageSetup paperSize="9" scale="87" fitToHeight="3" orientation="landscape" r:id="rId1"/>
  <headerFooter alignWithMargins="0"/>
  <rowBreaks count="1" manualBreakCount="1">
    <brk id="30" max="16383" man="1"/>
  </row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showGridLines="0" zoomScaleNormal="100" zoomScaleSheetLayoutView="100" workbookViewId="0">
      <pane ySplit="4" topLeftCell="A20" activePane="bottomLeft" state="frozen"/>
      <selection activeCell="I16" sqref="I16"/>
      <selection pane="bottomLeft" activeCell="Q35" sqref="Q35"/>
    </sheetView>
  </sheetViews>
  <sheetFormatPr defaultColWidth="9.140625" defaultRowHeight="20.100000000000001" customHeight="1" x14ac:dyDescent="0.2"/>
  <cols>
    <col min="1" max="1" width="25.7109375" style="251" customWidth="1"/>
    <col min="2" max="13" width="7.7109375" style="251" customWidth="1"/>
    <col min="14" max="14" width="15.7109375" style="251" customWidth="1"/>
    <col min="15" max="16384" width="9.140625" style="251"/>
  </cols>
  <sheetData>
    <row r="1" spans="1:14" ht="20.100000000000001" customHeight="1" x14ac:dyDescent="0.2">
      <c r="A1" s="1538" t="s">
        <v>210</v>
      </c>
      <c r="B1" s="1538"/>
      <c r="C1" s="1538"/>
      <c r="D1" s="1538"/>
      <c r="E1" s="1538"/>
      <c r="F1" s="1538"/>
      <c r="G1" s="1538"/>
      <c r="H1" s="1538"/>
      <c r="I1" s="1538"/>
      <c r="J1" s="1538"/>
      <c r="K1" s="1538"/>
      <c r="L1" s="1538"/>
      <c r="M1" s="197"/>
      <c r="N1" s="253" t="s">
        <v>527</v>
      </c>
    </row>
    <row r="2" spans="1:14" ht="20.100000000000001" customHeight="1" x14ac:dyDescent="0.2">
      <c r="A2" s="1539" t="s">
        <v>526</v>
      </c>
      <c r="B2" s="1518"/>
      <c r="C2" s="1518"/>
      <c r="D2" s="1518"/>
      <c r="E2" s="1518"/>
      <c r="F2" s="1518"/>
      <c r="G2" s="1518"/>
      <c r="H2" s="1518"/>
    </row>
    <row r="3" spans="1:14" ht="20.100000000000001" customHeight="1" x14ac:dyDescent="0.2">
      <c r="A3" s="1540" t="s">
        <v>207</v>
      </c>
      <c r="B3" s="1542" t="s">
        <v>206</v>
      </c>
      <c r="C3" s="1543"/>
      <c r="D3" s="1543"/>
      <c r="E3" s="1543"/>
      <c r="F3" s="1543"/>
      <c r="G3" s="1544"/>
      <c r="H3" s="1535" t="s">
        <v>45</v>
      </c>
      <c r="I3" s="1536"/>
      <c r="J3" s="1536"/>
      <c r="K3" s="1536"/>
      <c r="L3" s="1536"/>
      <c r="M3" s="1537"/>
      <c r="N3" s="1540" t="s">
        <v>205</v>
      </c>
    </row>
    <row r="4" spans="1:14" ht="20.100000000000001" customHeight="1" x14ac:dyDescent="0.2">
      <c r="A4" s="1541"/>
      <c r="B4" s="228">
        <v>2011</v>
      </c>
      <c r="C4" s="228">
        <v>2012</v>
      </c>
      <c r="D4" s="228">
        <v>2013</v>
      </c>
      <c r="E4" s="228">
        <v>2014</v>
      </c>
      <c r="F4" s="228">
        <v>2015</v>
      </c>
      <c r="G4" s="228">
        <v>2016</v>
      </c>
      <c r="H4" s="228">
        <v>2011</v>
      </c>
      <c r="I4" s="228">
        <v>2012</v>
      </c>
      <c r="J4" s="228">
        <v>2013</v>
      </c>
      <c r="K4" s="228">
        <v>2014</v>
      </c>
      <c r="L4" s="228">
        <v>2015</v>
      </c>
      <c r="M4" s="228">
        <v>2016</v>
      </c>
      <c r="N4" s="1541"/>
    </row>
    <row r="5" spans="1:14" s="224" customFormat="1" ht="19.899999999999999" customHeight="1" x14ac:dyDescent="0.2">
      <c r="A5" s="225" t="s">
        <v>525</v>
      </c>
      <c r="B5" s="247">
        <v>175.2</v>
      </c>
      <c r="C5" s="247">
        <v>55.4</v>
      </c>
      <c r="D5" s="247">
        <v>31.4</v>
      </c>
      <c r="E5" s="247">
        <v>42.7</v>
      </c>
      <c r="F5" s="247">
        <v>5.5</v>
      </c>
      <c r="G5" s="247">
        <v>40.9</v>
      </c>
      <c r="H5" s="230">
        <v>13</v>
      </c>
      <c r="I5" s="230">
        <v>13</v>
      </c>
      <c r="J5" s="230">
        <v>13</v>
      </c>
      <c r="K5" s="230">
        <v>13</v>
      </c>
      <c r="L5" s="230">
        <v>13</v>
      </c>
      <c r="M5" s="229">
        <v>12</v>
      </c>
      <c r="N5" s="225" t="s">
        <v>216</v>
      </c>
    </row>
    <row r="6" spans="1:14" s="224" customFormat="1" ht="19.899999999999999" customHeight="1" x14ac:dyDescent="0.2">
      <c r="A6" s="225" t="s">
        <v>524</v>
      </c>
      <c r="B6" s="247">
        <v>26.4</v>
      </c>
      <c r="C6" s="247">
        <v>36</v>
      </c>
      <c r="D6" s="247">
        <v>28.7</v>
      </c>
      <c r="E6" s="247">
        <v>19.2</v>
      </c>
      <c r="F6" s="247">
        <v>30.068999999999999</v>
      </c>
      <c r="G6" s="247">
        <v>70.099999999999994</v>
      </c>
      <c r="H6" s="230">
        <v>3</v>
      </c>
      <c r="I6" s="230">
        <v>3</v>
      </c>
      <c r="J6" s="230">
        <v>6</v>
      </c>
      <c r="K6" s="230">
        <v>4</v>
      </c>
      <c r="L6" s="230">
        <v>5</v>
      </c>
      <c r="M6" s="229">
        <v>4</v>
      </c>
      <c r="N6" s="225" t="s">
        <v>216</v>
      </c>
    </row>
    <row r="7" spans="1:14" s="224" customFormat="1" ht="19.899999999999999" customHeight="1" x14ac:dyDescent="0.2">
      <c r="A7" s="225" t="s">
        <v>523</v>
      </c>
      <c r="B7" s="247">
        <v>179.8</v>
      </c>
      <c r="C7" s="247">
        <v>134.30000000000001</v>
      </c>
      <c r="D7" s="247">
        <v>233.5</v>
      </c>
      <c r="E7" s="247">
        <v>171.8</v>
      </c>
      <c r="F7" s="247">
        <v>157.19999999999999</v>
      </c>
      <c r="G7" s="247">
        <v>147.4</v>
      </c>
      <c r="H7" s="230">
        <v>12</v>
      </c>
      <c r="I7" s="230">
        <v>12</v>
      </c>
      <c r="J7" s="230">
        <v>12</v>
      </c>
      <c r="K7" s="230">
        <v>15</v>
      </c>
      <c r="L7" s="230">
        <v>15</v>
      </c>
      <c r="M7" s="229">
        <v>16</v>
      </c>
      <c r="N7" s="225" t="s">
        <v>183</v>
      </c>
    </row>
    <row r="8" spans="1:14" s="224" customFormat="1" ht="19.899999999999999" customHeight="1" x14ac:dyDescent="0.2">
      <c r="A8" s="225" t="s">
        <v>522</v>
      </c>
      <c r="B8" s="247">
        <v>393.9</v>
      </c>
      <c r="C8" s="247">
        <v>245</v>
      </c>
      <c r="D8" s="247">
        <v>319.2</v>
      </c>
      <c r="E8" s="247">
        <v>293.89999999999998</v>
      </c>
      <c r="F8" s="247">
        <v>217.2</v>
      </c>
      <c r="G8" s="247">
        <v>50.8</v>
      </c>
      <c r="H8" s="230">
        <v>30</v>
      </c>
      <c r="I8" s="230">
        <v>14</v>
      </c>
      <c r="J8" s="230">
        <v>29</v>
      </c>
      <c r="K8" s="230">
        <v>29</v>
      </c>
      <c r="L8" s="230">
        <v>18</v>
      </c>
      <c r="M8" s="229">
        <v>18</v>
      </c>
      <c r="N8" s="225" t="s">
        <v>221</v>
      </c>
    </row>
    <row r="9" spans="1:14" s="224" customFormat="1" ht="19.899999999999999" customHeight="1" x14ac:dyDescent="0.2">
      <c r="A9" s="225" t="s">
        <v>521</v>
      </c>
      <c r="B9" s="247">
        <v>0</v>
      </c>
      <c r="C9" s="247">
        <v>0</v>
      </c>
      <c r="D9" s="247">
        <v>0</v>
      </c>
      <c r="E9" s="247">
        <v>0.1</v>
      </c>
      <c r="F9" s="247">
        <v>6.4</v>
      </c>
      <c r="G9" s="247">
        <v>18.3</v>
      </c>
      <c r="H9" s="230">
        <v>1</v>
      </c>
      <c r="I9" s="230">
        <v>1</v>
      </c>
      <c r="J9" s="230">
        <v>1</v>
      </c>
      <c r="K9" s="230">
        <v>2</v>
      </c>
      <c r="L9" s="230">
        <v>3</v>
      </c>
      <c r="M9" s="229">
        <v>3</v>
      </c>
      <c r="N9" s="225" t="s">
        <v>221</v>
      </c>
    </row>
    <row r="10" spans="1:14" s="224" customFormat="1" ht="19.899999999999999" customHeight="1" x14ac:dyDescent="0.2">
      <c r="A10" s="225" t="s">
        <v>520</v>
      </c>
      <c r="B10" s="247">
        <v>41.1</v>
      </c>
      <c r="C10" s="247">
        <v>13.3</v>
      </c>
      <c r="D10" s="247">
        <v>18.100000000000001</v>
      </c>
      <c r="E10" s="247">
        <v>31.3</v>
      </c>
      <c r="F10" s="247">
        <v>40.700000000000003</v>
      </c>
      <c r="G10" s="247">
        <v>40.6</v>
      </c>
      <c r="H10" s="230">
        <v>3</v>
      </c>
      <c r="I10" s="230">
        <v>3</v>
      </c>
      <c r="J10" s="230">
        <v>4</v>
      </c>
      <c r="K10" s="230">
        <v>3</v>
      </c>
      <c r="L10" s="230">
        <v>7</v>
      </c>
      <c r="M10" s="229">
        <v>7</v>
      </c>
      <c r="N10" s="225" t="s">
        <v>216</v>
      </c>
    </row>
    <row r="11" spans="1:14" s="224" customFormat="1" ht="19.899999999999999" customHeight="1" x14ac:dyDescent="0.2">
      <c r="A11" s="225" t="s">
        <v>519</v>
      </c>
      <c r="B11" s="247">
        <v>2</v>
      </c>
      <c r="C11" s="247">
        <v>0</v>
      </c>
      <c r="D11" s="247">
        <v>0</v>
      </c>
      <c r="E11" s="247">
        <v>1</v>
      </c>
      <c r="F11" s="247">
        <v>43.2</v>
      </c>
      <c r="G11" s="247">
        <v>19.3</v>
      </c>
      <c r="H11" s="230">
        <v>2</v>
      </c>
      <c r="I11" s="230">
        <v>0</v>
      </c>
      <c r="J11" s="230">
        <v>0</v>
      </c>
      <c r="K11" s="230">
        <v>2</v>
      </c>
      <c r="L11" s="230">
        <v>10</v>
      </c>
      <c r="M11" s="229">
        <v>10</v>
      </c>
      <c r="N11" s="225" t="s">
        <v>221</v>
      </c>
    </row>
    <row r="12" spans="1:14" s="224" customFormat="1" ht="19.899999999999999" customHeight="1" x14ac:dyDescent="0.2">
      <c r="A12" s="225" t="s">
        <v>518</v>
      </c>
      <c r="B12" s="247">
        <v>0</v>
      </c>
      <c r="C12" s="247">
        <v>0</v>
      </c>
      <c r="D12" s="247">
        <v>0</v>
      </c>
      <c r="E12" s="247">
        <v>0</v>
      </c>
      <c r="F12" s="247">
        <v>0</v>
      </c>
      <c r="G12" s="247">
        <v>0</v>
      </c>
      <c r="H12" s="230">
        <v>0</v>
      </c>
      <c r="I12" s="230">
        <v>0</v>
      </c>
      <c r="J12" s="230">
        <v>0</v>
      </c>
      <c r="K12" s="230">
        <v>0</v>
      </c>
      <c r="L12" s="230">
        <v>0</v>
      </c>
      <c r="M12" s="229">
        <v>0</v>
      </c>
      <c r="N12" s="225" t="s">
        <v>183</v>
      </c>
    </row>
    <row r="13" spans="1:14" s="224" customFormat="1" ht="19.899999999999999" customHeight="1" x14ac:dyDescent="0.2">
      <c r="A13" s="225" t="s">
        <v>517</v>
      </c>
      <c r="B13" s="247">
        <v>0</v>
      </c>
      <c r="C13" s="247">
        <v>0</v>
      </c>
      <c r="D13" s="247">
        <v>0</v>
      </c>
      <c r="E13" s="247">
        <v>0</v>
      </c>
      <c r="F13" s="247">
        <v>0</v>
      </c>
      <c r="G13" s="247">
        <v>0</v>
      </c>
      <c r="H13" s="230">
        <v>0</v>
      </c>
      <c r="I13" s="230">
        <v>0</v>
      </c>
      <c r="J13" s="230">
        <v>0</v>
      </c>
      <c r="K13" s="230">
        <v>0</v>
      </c>
      <c r="L13" s="230">
        <v>0</v>
      </c>
      <c r="M13" s="229">
        <v>0</v>
      </c>
      <c r="N13" s="225" t="s">
        <v>216</v>
      </c>
    </row>
    <row r="14" spans="1:14" s="224" customFormat="1" ht="19.899999999999999" customHeight="1" x14ac:dyDescent="0.2">
      <c r="A14" s="225" t="s">
        <v>516</v>
      </c>
      <c r="B14" s="247">
        <v>0</v>
      </c>
      <c r="C14" s="247">
        <v>0</v>
      </c>
      <c r="D14" s="247">
        <v>0</v>
      </c>
      <c r="E14" s="247">
        <v>0</v>
      </c>
      <c r="F14" s="247">
        <v>0</v>
      </c>
      <c r="G14" s="247">
        <v>0</v>
      </c>
      <c r="H14" s="230">
        <v>0</v>
      </c>
      <c r="I14" s="230">
        <v>0</v>
      </c>
      <c r="J14" s="230">
        <v>0</v>
      </c>
      <c r="K14" s="230">
        <v>0</v>
      </c>
      <c r="L14" s="230">
        <v>0</v>
      </c>
      <c r="M14" s="229">
        <v>0</v>
      </c>
      <c r="N14" s="225" t="s">
        <v>168</v>
      </c>
    </row>
    <row r="15" spans="1:14" s="224" customFormat="1" ht="19.899999999999999" customHeight="1" x14ac:dyDescent="0.2">
      <c r="A15" s="225" t="s">
        <v>515</v>
      </c>
      <c r="B15" s="247">
        <v>373</v>
      </c>
      <c r="C15" s="247">
        <v>296</v>
      </c>
      <c r="D15" s="247">
        <v>189.3</v>
      </c>
      <c r="E15" s="247">
        <v>237.1</v>
      </c>
      <c r="F15" s="247">
        <v>350.5</v>
      </c>
      <c r="G15" s="247">
        <v>240.6</v>
      </c>
      <c r="H15" s="230">
        <v>47</v>
      </c>
      <c r="I15" s="230">
        <v>45</v>
      </c>
      <c r="J15" s="230">
        <v>23</v>
      </c>
      <c r="K15" s="230">
        <v>22</v>
      </c>
      <c r="L15" s="230">
        <v>22</v>
      </c>
      <c r="M15" s="229">
        <v>22</v>
      </c>
      <c r="N15" s="225" t="s">
        <v>216</v>
      </c>
    </row>
    <row r="16" spans="1:14" s="224" customFormat="1" ht="19.899999999999999" customHeight="1" x14ac:dyDescent="0.2">
      <c r="A16" s="225" t="s">
        <v>514</v>
      </c>
      <c r="B16" s="247">
        <v>14.6</v>
      </c>
      <c r="C16" s="247">
        <v>14</v>
      </c>
      <c r="D16" s="247">
        <v>3.8</v>
      </c>
      <c r="E16" s="247">
        <v>0</v>
      </c>
      <c r="F16" s="247">
        <v>0</v>
      </c>
      <c r="G16" s="247">
        <v>0.1</v>
      </c>
      <c r="H16" s="230">
        <v>7</v>
      </c>
      <c r="I16" s="230">
        <v>2</v>
      </c>
      <c r="J16" s="230">
        <v>1</v>
      </c>
      <c r="K16" s="230">
        <v>1</v>
      </c>
      <c r="L16" s="230">
        <v>1</v>
      </c>
      <c r="M16" s="229">
        <v>3</v>
      </c>
      <c r="N16" s="225" t="s">
        <v>240</v>
      </c>
    </row>
    <row r="17" spans="1:14" s="224" customFormat="1" ht="19.899999999999999" customHeight="1" x14ac:dyDescent="0.2">
      <c r="A17" s="225" t="s">
        <v>513</v>
      </c>
      <c r="B17" s="247">
        <v>323.5</v>
      </c>
      <c r="C17" s="247">
        <v>205.3</v>
      </c>
      <c r="D17" s="247">
        <v>242.7</v>
      </c>
      <c r="E17" s="247">
        <v>238.5</v>
      </c>
      <c r="F17" s="247">
        <v>252</v>
      </c>
      <c r="G17" s="247">
        <v>114.3</v>
      </c>
      <c r="H17" s="230">
        <v>22</v>
      </c>
      <c r="I17" s="230">
        <v>22</v>
      </c>
      <c r="J17" s="230">
        <v>21</v>
      </c>
      <c r="K17" s="230">
        <v>20</v>
      </c>
      <c r="L17" s="230">
        <v>20</v>
      </c>
      <c r="M17" s="229">
        <v>15</v>
      </c>
      <c r="N17" s="225" t="s">
        <v>216</v>
      </c>
    </row>
    <row r="18" spans="1:14" s="224" customFormat="1" ht="19.899999999999999" hidden="1" customHeight="1" x14ac:dyDescent="0.2">
      <c r="A18" s="225"/>
      <c r="B18" s="247"/>
      <c r="C18" s="247"/>
      <c r="D18" s="247"/>
      <c r="E18" s="247"/>
      <c r="F18" s="247"/>
      <c r="G18" s="247"/>
      <c r="H18" s="230"/>
      <c r="I18" s="230"/>
      <c r="J18" s="230"/>
      <c r="K18" s="230"/>
      <c r="L18" s="230"/>
      <c r="M18" s="229"/>
      <c r="N18" s="225"/>
    </row>
    <row r="19" spans="1:14" s="224" customFormat="1" ht="19.899999999999999" customHeight="1" x14ac:dyDescent="0.2">
      <c r="A19" s="225" t="s">
        <v>512</v>
      </c>
      <c r="B19" s="247">
        <v>10.7</v>
      </c>
      <c r="C19" s="247">
        <v>8.5</v>
      </c>
      <c r="D19" s="247">
        <v>68.599999999999994</v>
      </c>
      <c r="E19" s="247">
        <v>151.19999999999999</v>
      </c>
      <c r="F19" s="247">
        <v>100</v>
      </c>
      <c r="G19" s="247">
        <v>26.8</v>
      </c>
      <c r="H19" s="230">
        <v>2</v>
      </c>
      <c r="I19" s="230">
        <v>2</v>
      </c>
      <c r="J19" s="230">
        <v>3</v>
      </c>
      <c r="K19" s="230">
        <v>3</v>
      </c>
      <c r="L19" s="230">
        <v>13</v>
      </c>
      <c r="M19" s="229">
        <v>3</v>
      </c>
      <c r="N19" s="225" t="s">
        <v>225</v>
      </c>
    </row>
    <row r="20" spans="1:14" s="224" customFormat="1" ht="19.899999999999999" customHeight="1" x14ac:dyDescent="0.2">
      <c r="A20" s="225" t="s">
        <v>511</v>
      </c>
      <c r="B20" s="247">
        <v>0</v>
      </c>
      <c r="C20" s="247">
        <v>0</v>
      </c>
      <c r="D20" s="247">
        <v>0.1</v>
      </c>
      <c r="E20" s="247">
        <v>0</v>
      </c>
      <c r="F20" s="247">
        <v>0</v>
      </c>
      <c r="G20" s="247">
        <v>0.3</v>
      </c>
      <c r="H20" s="230">
        <v>1</v>
      </c>
      <c r="I20" s="230">
        <v>1</v>
      </c>
      <c r="J20" s="230">
        <v>1</v>
      </c>
      <c r="K20" s="230">
        <v>1</v>
      </c>
      <c r="L20" s="230">
        <v>1</v>
      </c>
      <c r="M20" s="229">
        <v>2</v>
      </c>
      <c r="N20" s="225" t="s">
        <v>510</v>
      </c>
    </row>
    <row r="21" spans="1:14" s="224" customFormat="1" ht="19.899999999999999" customHeight="1" x14ac:dyDescent="0.2">
      <c r="A21" s="1535" t="s">
        <v>180</v>
      </c>
      <c r="B21" s="1536"/>
      <c r="C21" s="1536"/>
      <c r="D21" s="1536"/>
      <c r="E21" s="1536"/>
      <c r="F21" s="1536"/>
      <c r="G21" s="1536"/>
      <c r="H21" s="1536"/>
      <c r="I21" s="1536"/>
      <c r="J21" s="1536"/>
      <c r="K21" s="1536"/>
      <c r="L21" s="1536"/>
      <c r="M21" s="1536"/>
      <c r="N21" s="1537"/>
    </row>
    <row r="22" spans="1:14" s="224" customFormat="1" ht="19.899999999999999" customHeight="1" x14ac:dyDescent="0.2">
      <c r="A22" s="225" t="s">
        <v>509</v>
      </c>
      <c r="B22" s="247">
        <v>0</v>
      </c>
      <c r="C22" s="247">
        <v>0</v>
      </c>
      <c r="D22" s="247">
        <v>23.4</v>
      </c>
      <c r="E22" s="247">
        <v>0</v>
      </c>
      <c r="F22" s="247">
        <v>0</v>
      </c>
      <c r="G22" s="247">
        <v>0</v>
      </c>
      <c r="H22" s="230">
        <v>0</v>
      </c>
      <c r="I22" s="230">
        <v>0</v>
      </c>
      <c r="J22" s="230">
        <v>13</v>
      </c>
      <c r="K22" s="230">
        <v>0</v>
      </c>
      <c r="L22" s="230">
        <v>0</v>
      </c>
      <c r="M22" s="229">
        <v>0</v>
      </c>
      <c r="N22" s="225" t="s">
        <v>216</v>
      </c>
    </row>
    <row r="23" spans="1:14" s="224" customFormat="1" ht="19.899999999999999" customHeight="1" x14ac:dyDescent="0.2">
      <c r="A23" s="225" t="s">
        <v>508</v>
      </c>
      <c r="B23" s="247">
        <v>0</v>
      </c>
      <c r="C23" s="247">
        <v>0</v>
      </c>
      <c r="D23" s="247">
        <v>54.3</v>
      </c>
      <c r="E23" s="247">
        <v>199.9</v>
      </c>
      <c r="F23" s="247">
        <v>198.3</v>
      </c>
      <c r="G23" s="247">
        <v>125.6</v>
      </c>
      <c r="H23" s="230">
        <v>0</v>
      </c>
      <c r="I23" s="230">
        <v>0</v>
      </c>
      <c r="J23" s="230">
        <v>15</v>
      </c>
      <c r="K23" s="230">
        <v>12</v>
      </c>
      <c r="L23" s="230">
        <v>7</v>
      </c>
      <c r="M23" s="229">
        <v>5</v>
      </c>
      <c r="N23" s="225" t="s">
        <v>199</v>
      </c>
    </row>
    <row r="24" spans="1:14" s="224" customFormat="1" ht="19.899999999999999" customHeight="1" x14ac:dyDescent="0.2">
      <c r="A24" s="225" t="s">
        <v>507</v>
      </c>
      <c r="B24" s="247">
        <v>49.4</v>
      </c>
      <c r="C24" s="247">
        <v>82.1</v>
      </c>
      <c r="D24" s="247">
        <v>35.4</v>
      </c>
      <c r="E24" s="247">
        <v>49</v>
      </c>
      <c r="F24" s="247">
        <v>81</v>
      </c>
      <c r="G24" s="247">
        <v>99.2</v>
      </c>
      <c r="H24" s="230">
        <v>16</v>
      </c>
      <c r="I24" s="230">
        <v>16</v>
      </c>
      <c r="J24" s="230">
        <v>16</v>
      </c>
      <c r="K24" s="230">
        <v>12</v>
      </c>
      <c r="L24" s="230">
        <v>12</v>
      </c>
      <c r="M24" s="229">
        <v>10</v>
      </c>
      <c r="N24" s="225" t="s">
        <v>221</v>
      </c>
    </row>
    <row r="25" spans="1:14" s="224" customFormat="1" ht="19.899999999999999" customHeight="1" x14ac:dyDescent="0.2">
      <c r="A25" s="225" t="s">
        <v>506</v>
      </c>
      <c r="B25" s="247">
        <v>0</v>
      </c>
      <c r="C25" s="247">
        <v>0</v>
      </c>
      <c r="D25" s="247">
        <v>0</v>
      </c>
      <c r="E25" s="247">
        <v>0</v>
      </c>
      <c r="F25" s="247">
        <v>0</v>
      </c>
      <c r="G25" s="247">
        <v>0</v>
      </c>
      <c r="H25" s="230">
        <v>0</v>
      </c>
      <c r="I25" s="230">
        <v>0</v>
      </c>
      <c r="J25" s="230">
        <v>0</v>
      </c>
      <c r="K25" s="230">
        <v>1</v>
      </c>
      <c r="L25" s="230">
        <v>1</v>
      </c>
      <c r="M25" s="229">
        <v>1</v>
      </c>
      <c r="N25" s="225" t="s">
        <v>225</v>
      </c>
    </row>
    <row r="26" spans="1:14" s="224" customFormat="1" ht="19.899999999999999" customHeight="1" x14ac:dyDescent="0.2">
      <c r="A26" s="225" t="s">
        <v>505</v>
      </c>
      <c r="B26" s="247">
        <v>8.9</v>
      </c>
      <c r="C26" s="247">
        <v>14.4</v>
      </c>
      <c r="D26" s="247">
        <v>20.6</v>
      </c>
      <c r="E26" s="247">
        <v>0</v>
      </c>
      <c r="F26" s="247">
        <v>0</v>
      </c>
      <c r="G26" s="247">
        <v>0</v>
      </c>
      <c r="H26" s="230">
        <v>3</v>
      </c>
      <c r="I26" s="230">
        <v>2</v>
      </c>
      <c r="J26" s="230">
        <v>2</v>
      </c>
      <c r="K26" s="230">
        <v>3</v>
      </c>
      <c r="L26" s="230">
        <v>3</v>
      </c>
      <c r="M26" s="229">
        <v>3</v>
      </c>
      <c r="N26" s="225" t="s">
        <v>216</v>
      </c>
    </row>
    <row r="27" spans="1:14" s="224" customFormat="1" ht="19.899999999999999" customHeight="1" x14ac:dyDescent="0.2">
      <c r="A27" s="225" t="s">
        <v>504</v>
      </c>
      <c r="B27" s="247">
        <v>3.1</v>
      </c>
      <c r="C27" s="247">
        <v>1.9</v>
      </c>
      <c r="D27" s="247">
        <v>1.9</v>
      </c>
      <c r="E27" s="247">
        <v>1.5</v>
      </c>
      <c r="F27" s="247">
        <v>0.5</v>
      </c>
      <c r="G27" s="247">
        <v>2.4</v>
      </c>
      <c r="H27" s="230">
        <v>3</v>
      </c>
      <c r="I27" s="230">
        <v>3</v>
      </c>
      <c r="J27" s="230">
        <v>3</v>
      </c>
      <c r="K27" s="230">
        <v>3</v>
      </c>
      <c r="L27" s="230">
        <v>4</v>
      </c>
      <c r="M27" s="229">
        <v>4</v>
      </c>
      <c r="N27" s="225" t="s">
        <v>216</v>
      </c>
    </row>
    <row r="28" spans="1:14" s="224" customFormat="1" ht="19.899999999999999" customHeight="1" x14ac:dyDescent="0.2">
      <c r="A28" s="225" t="s">
        <v>503</v>
      </c>
      <c r="B28" s="247">
        <v>2.9</v>
      </c>
      <c r="C28" s="247">
        <v>2.1</v>
      </c>
      <c r="D28" s="247">
        <v>0.8</v>
      </c>
      <c r="E28" s="247">
        <v>0.9</v>
      </c>
      <c r="F28" s="247">
        <v>11.5</v>
      </c>
      <c r="G28" s="247">
        <v>1.2</v>
      </c>
      <c r="H28" s="230">
        <v>4</v>
      </c>
      <c r="I28" s="230">
        <v>4</v>
      </c>
      <c r="J28" s="230">
        <v>4</v>
      </c>
      <c r="K28" s="230">
        <v>4</v>
      </c>
      <c r="L28" s="230">
        <v>4</v>
      </c>
      <c r="M28" s="229">
        <v>4</v>
      </c>
      <c r="N28" s="225" t="s">
        <v>216</v>
      </c>
    </row>
    <row r="29" spans="1:14" s="224" customFormat="1" ht="19.899999999999999" customHeight="1" x14ac:dyDescent="0.2">
      <c r="A29" s="225" t="s">
        <v>502</v>
      </c>
      <c r="B29" s="247">
        <v>0</v>
      </c>
      <c r="C29" s="247">
        <v>0</v>
      </c>
      <c r="D29" s="247">
        <v>0</v>
      </c>
      <c r="E29" s="247">
        <v>0</v>
      </c>
      <c r="F29" s="247">
        <v>0</v>
      </c>
      <c r="G29" s="247">
        <v>0</v>
      </c>
      <c r="H29" s="230">
        <v>0</v>
      </c>
      <c r="I29" s="230">
        <v>0</v>
      </c>
      <c r="J29" s="230">
        <v>0</v>
      </c>
      <c r="K29" s="230">
        <v>0</v>
      </c>
      <c r="L29" s="230">
        <v>0</v>
      </c>
      <c r="M29" s="229">
        <v>0</v>
      </c>
      <c r="N29" s="225" t="s">
        <v>216</v>
      </c>
    </row>
    <row r="30" spans="1:14" s="224" customFormat="1" ht="19.899999999999999" customHeight="1" x14ac:dyDescent="0.2">
      <c r="A30" s="225" t="s">
        <v>501</v>
      </c>
      <c r="B30" s="247">
        <v>31</v>
      </c>
      <c r="C30" s="247">
        <v>11.5</v>
      </c>
      <c r="D30" s="247">
        <v>0</v>
      </c>
      <c r="E30" s="247">
        <v>3.5</v>
      </c>
      <c r="F30" s="247">
        <v>0</v>
      </c>
      <c r="G30" s="247">
        <v>0.1</v>
      </c>
      <c r="H30" s="230">
        <v>7</v>
      </c>
      <c r="I30" s="230">
        <v>7</v>
      </c>
      <c r="J30" s="230">
        <v>1</v>
      </c>
      <c r="K30" s="230">
        <v>4</v>
      </c>
      <c r="L30" s="230">
        <v>0</v>
      </c>
      <c r="M30" s="229">
        <v>1</v>
      </c>
      <c r="N30" s="225" t="s">
        <v>216</v>
      </c>
    </row>
    <row r="31" spans="1:14" s="224" customFormat="1" ht="19.899999999999999" customHeight="1" x14ac:dyDescent="0.2">
      <c r="A31" s="225" t="s">
        <v>500</v>
      </c>
      <c r="B31" s="247">
        <v>0</v>
      </c>
      <c r="C31" s="247">
        <v>0</v>
      </c>
      <c r="D31" s="247">
        <v>0</v>
      </c>
      <c r="E31" s="247">
        <v>0</v>
      </c>
      <c r="F31" s="247">
        <v>0</v>
      </c>
      <c r="G31" s="247">
        <v>0</v>
      </c>
      <c r="H31" s="230">
        <v>0</v>
      </c>
      <c r="I31" s="230">
        <v>0</v>
      </c>
      <c r="J31" s="230">
        <v>0</v>
      </c>
      <c r="K31" s="230">
        <v>0</v>
      </c>
      <c r="L31" s="230">
        <v>0</v>
      </c>
      <c r="M31" s="229">
        <v>0</v>
      </c>
      <c r="N31" s="225" t="s">
        <v>216</v>
      </c>
    </row>
    <row r="32" spans="1:14" s="224" customFormat="1" ht="19.899999999999999" customHeight="1" x14ac:dyDescent="0.2">
      <c r="A32" s="225" t="s">
        <v>499</v>
      </c>
      <c r="B32" s="247">
        <v>0</v>
      </c>
      <c r="C32" s="247">
        <v>0</v>
      </c>
      <c r="D32" s="247">
        <v>0</v>
      </c>
      <c r="E32" s="247">
        <v>0</v>
      </c>
      <c r="F32" s="247">
        <v>0</v>
      </c>
      <c r="G32" s="247">
        <v>0</v>
      </c>
      <c r="H32" s="230">
        <v>0</v>
      </c>
      <c r="I32" s="230">
        <v>0</v>
      </c>
      <c r="J32" s="230">
        <v>0</v>
      </c>
      <c r="K32" s="230">
        <v>0</v>
      </c>
      <c r="L32" s="230">
        <v>0</v>
      </c>
      <c r="M32" s="229">
        <v>0</v>
      </c>
      <c r="N32" s="225" t="s">
        <v>168</v>
      </c>
    </row>
    <row r="33" spans="1:14" s="224" customFormat="1" ht="19.899999999999999" customHeight="1" x14ac:dyDescent="0.2">
      <c r="A33" s="225" t="s">
        <v>498</v>
      </c>
      <c r="B33" s="247">
        <v>2.4</v>
      </c>
      <c r="C33" s="247">
        <v>0.6</v>
      </c>
      <c r="D33" s="247">
        <v>0</v>
      </c>
      <c r="E33" s="247">
        <v>1.9</v>
      </c>
      <c r="F33" s="247">
        <v>0</v>
      </c>
      <c r="G33" s="247">
        <v>0</v>
      </c>
      <c r="H33" s="230">
        <v>2</v>
      </c>
      <c r="I33" s="230">
        <v>2</v>
      </c>
      <c r="J33" s="230">
        <v>0</v>
      </c>
      <c r="K33" s="230">
        <v>2</v>
      </c>
      <c r="L33" s="230">
        <v>0</v>
      </c>
      <c r="M33" s="229">
        <v>0</v>
      </c>
      <c r="N33" s="225" t="s">
        <v>168</v>
      </c>
    </row>
    <row r="34" spans="1:14" s="224" customFormat="1" ht="19.899999999999999" customHeight="1" x14ac:dyDescent="0.2">
      <c r="A34" s="225" t="s">
        <v>497</v>
      </c>
      <c r="B34" s="247">
        <v>0.2</v>
      </c>
      <c r="C34" s="247">
        <v>0.1</v>
      </c>
      <c r="D34" s="247">
        <v>0.1</v>
      </c>
      <c r="E34" s="247">
        <v>0.2</v>
      </c>
      <c r="F34" s="247">
        <v>0.1</v>
      </c>
      <c r="G34" s="247">
        <v>0.1</v>
      </c>
      <c r="H34" s="230">
        <v>7</v>
      </c>
      <c r="I34" s="230">
        <v>2</v>
      </c>
      <c r="J34" s="230">
        <v>2</v>
      </c>
      <c r="K34" s="230">
        <v>7</v>
      </c>
      <c r="L34" s="230">
        <v>7</v>
      </c>
      <c r="M34" s="229">
        <v>7</v>
      </c>
      <c r="N34" s="225" t="s">
        <v>251</v>
      </c>
    </row>
    <row r="35" spans="1:14" s="224" customFormat="1" ht="19.899999999999999" customHeight="1" x14ac:dyDescent="0.2">
      <c r="A35" s="225" t="s">
        <v>496</v>
      </c>
      <c r="B35" s="247">
        <v>15.4</v>
      </c>
      <c r="C35" s="247">
        <v>4.5999999999999996</v>
      </c>
      <c r="D35" s="247">
        <v>4.8</v>
      </c>
      <c r="E35" s="247">
        <v>4.9000000000000004</v>
      </c>
      <c r="F35" s="247">
        <v>0</v>
      </c>
      <c r="G35" s="247">
        <v>0</v>
      </c>
      <c r="H35" s="230">
        <v>1</v>
      </c>
      <c r="I35" s="230">
        <v>1</v>
      </c>
      <c r="J35" s="230">
        <v>1</v>
      </c>
      <c r="K35" s="230">
        <v>2</v>
      </c>
      <c r="L35" s="230">
        <v>1</v>
      </c>
      <c r="M35" s="229">
        <v>1</v>
      </c>
      <c r="N35" s="225" t="s">
        <v>495</v>
      </c>
    </row>
    <row r="36" spans="1:14" s="224" customFormat="1" ht="19.899999999999999" hidden="1" customHeight="1" x14ac:dyDescent="0.2">
      <c r="A36" s="225"/>
      <c r="B36" s="247"/>
      <c r="C36" s="247"/>
      <c r="D36" s="247"/>
      <c r="E36" s="247"/>
      <c r="F36" s="247"/>
      <c r="G36" s="247"/>
      <c r="H36" s="230"/>
      <c r="I36" s="230"/>
      <c r="J36" s="230"/>
      <c r="K36" s="230"/>
      <c r="L36" s="230"/>
      <c r="M36" s="229"/>
      <c r="N36" s="225"/>
    </row>
    <row r="37" spans="1:14" s="224" customFormat="1" ht="19.899999999999999" customHeight="1" x14ac:dyDescent="0.2">
      <c r="A37" s="225" t="s">
        <v>494</v>
      </c>
      <c r="B37" s="247">
        <v>0.2</v>
      </c>
      <c r="C37" s="247">
        <v>1.7</v>
      </c>
      <c r="D37" s="247">
        <v>1.8</v>
      </c>
      <c r="E37" s="247">
        <v>1.2</v>
      </c>
      <c r="F37" s="247">
        <v>0</v>
      </c>
      <c r="G37" s="247">
        <v>0</v>
      </c>
      <c r="H37" s="230">
        <v>3</v>
      </c>
      <c r="I37" s="230">
        <v>7</v>
      </c>
      <c r="J37" s="230">
        <v>3</v>
      </c>
      <c r="K37" s="230">
        <v>3</v>
      </c>
      <c r="L37" s="230">
        <v>0</v>
      </c>
      <c r="M37" s="229">
        <v>0</v>
      </c>
      <c r="N37" s="225" t="s">
        <v>493</v>
      </c>
    </row>
    <row r="38" spans="1:14" s="224" customFormat="1" ht="19.899999999999999" customHeight="1" x14ac:dyDescent="0.2">
      <c r="A38" s="225" t="s">
        <v>492</v>
      </c>
      <c r="B38" s="247">
        <v>2.2999999999999998</v>
      </c>
      <c r="C38" s="247">
        <v>1.1000000000000001</v>
      </c>
      <c r="D38" s="247">
        <v>3</v>
      </c>
      <c r="E38" s="247">
        <v>7</v>
      </c>
      <c r="F38" s="247">
        <v>1.4</v>
      </c>
      <c r="G38" s="247">
        <v>2.2000000000000002</v>
      </c>
      <c r="H38" s="230">
        <v>8</v>
      </c>
      <c r="I38" s="230">
        <v>15</v>
      </c>
      <c r="J38" s="230">
        <v>15</v>
      </c>
      <c r="K38" s="230">
        <v>8</v>
      </c>
      <c r="L38" s="230">
        <v>8</v>
      </c>
      <c r="M38" s="229">
        <v>6</v>
      </c>
      <c r="N38" s="225" t="s">
        <v>247</v>
      </c>
    </row>
    <row r="39" spans="1:14" s="224" customFormat="1" ht="19.899999999999999" customHeight="1" x14ac:dyDescent="0.2">
      <c r="A39" s="225" t="s">
        <v>491</v>
      </c>
      <c r="B39" s="247"/>
      <c r="C39" s="247">
        <v>3.3</v>
      </c>
      <c r="D39" s="247">
        <v>22.2</v>
      </c>
      <c r="E39" s="247">
        <v>87.6</v>
      </c>
      <c r="F39" s="247">
        <v>134</v>
      </c>
      <c r="G39" s="247">
        <v>0</v>
      </c>
      <c r="H39" s="230"/>
      <c r="I39" s="230">
        <v>4</v>
      </c>
      <c r="J39" s="230">
        <v>7</v>
      </c>
      <c r="K39" s="230">
        <v>6</v>
      </c>
      <c r="L39" s="230">
        <v>14</v>
      </c>
      <c r="M39" s="229">
        <v>1</v>
      </c>
      <c r="N39" s="225" t="s">
        <v>216</v>
      </c>
    </row>
    <row r="40" spans="1:14" s="224" customFormat="1" ht="19.899999999999999" customHeight="1" x14ac:dyDescent="0.2">
      <c r="A40" s="228" t="s">
        <v>23</v>
      </c>
      <c r="B40" s="227">
        <f t="shared" ref="B40:M40" si="0">SUM(B5:B20,B22:B39)</f>
        <v>1656.0000000000005</v>
      </c>
      <c r="C40" s="227">
        <f t="shared" si="0"/>
        <v>1131.1999999999996</v>
      </c>
      <c r="D40" s="227">
        <f t="shared" si="0"/>
        <v>1303.6999999999998</v>
      </c>
      <c r="E40" s="227">
        <f t="shared" si="0"/>
        <v>1544.4000000000003</v>
      </c>
      <c r="F40" s="227">
        <f t="shared" si="0"/>
        <v>1629.569</v>
      </c>
      <c r="G40" s="227">
        <f t="shared" si="0"/>
        <v>1000.3000000000001</v>
      </c>
      <c r="H40" s="227">
        <f t="shared" si="0"/>
        <v>197</v>
      </c>
      <c r="I40" s="227">
        <f t="shared" si="0"/>
        <v>181</v>
      </c>
      <c r="J40" s="227">
        <f t="shared" si="0"/>
        <v>196</v>
      </c>
      <c r="K40" s="227">
        <f t="shared" si="0"/>
        <v>182</v>
      </c>
      <c r="L40" s="227">
        <f t="shared" si="0"/>
        <v>189</v>
      </c>
      <c r="M40" s="227">
        <f t="shared" si="0"/>
        <v>158</v>
      </c>
      <c r="N40" s="252"/>
    </row>
  </sheetData>
  <sheetProtection selectLockedCells="1"/>
  <mergeCells count="7">
    <mergeCell ref="A21:N21"/>
    <mergeCell ref="A1:L1"/>
    <mergeCell ref="A2:H2"/>
    <mergeCell ref="A3:A4"/>
    <mergeCell ref="N3:N4"/>
    <mergeCell ref="B3:G3"/>
    <mergeCell ref="H3:M3"/>
  </mergeCells>
  <printOptions horizontalCentered="1"/>
  <pageMargins left="0.78740157480314965" right="0.55118110236220474" top="0.78740157480314965" bottom="0.51181102362204722" header="0.51181102362204722" footer="0.51181102362204722"/>
  <pageSetup paperSize="9" scale="76" fitToHeight="2" orientation="portrait" horizontalDpi="300" verticalDpi="300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6"/>
  <sheetViews>
    <sheetView showGridLines="0" zoomScaleNormal="100" zoomScaleSheetLayoutView="100" workbookViewId="0">
      <pane ySplit="4" topLeftCell="A47" activePane="bottomLeft" state="frozen"/>
      <selection activeCell="I16" sqref="I16"/>
      <selection pane="bottomLeft" activeCell="N6" sqref="N6"/>
    </sheetView>
  </sheetViews>
  <sheetFormatPr defaultRowHeight="19.899999999999999" customHeight="1" x14ac:dyDescent="0.2"/>
  <cols>
    <col min="1" max="1" width="25.7109375" style="236" customWidth="1"/>
    <col min="2" max="5" width="7.7109375" style="236" customWidth="1"/>
    <col min="6" max="7" width="7.7109375" style="238" customWidth="1"/>
    <col min="8" max="11" width="7.7109375" style="236" customWidth="1"/>
    <col min="12" max="13" width="7.7109375" style="238" customWidth="1"/>
    <col min="14" max="14" width="19.5703125" style="237" customWidth="1"/>
    <col min="15" max="16384" width="9.140625" style="236"/>
  </cols>
  <sheetData>
    <row r="1" spans="1:14" ht="19.899999999999999" customHeight="1" x14ac:dyDescent="0.2">
      <c r="A1" s="1538" t="s">
        <v>210</v>
      </c>
      <c r="B1" s="1538"/>
      <c r="C1" s="1538"/>
      <c r="D1" s="1538"/>
      <c r="E1" s="1538"/>
      <c r="F1" s="1538"/>
      <c r="G1" s="1538"/>
      <c r="H1" s="1538"/>
      <c r="I1" s="1538"/>
      <c r="J1" s="1538"/>
      <c r="K1" s="1538"/>
      <c r="L1" s="1538"/>
      <c r="M1" s="197"/>
      <c r="N1" s="250" t="s">
        <v>490</v>
      </c>
    </row>
    <row r="2" spans="1:14" ht="19.899999999999999" customHeight="1" x14ac:dyDescent="0.2">
      <c r="A2" s="1445" t="s">
        <v>489</v>
      </c>
      <c r="B2" s="1518"/>
      <c r="C2" s="1518"/>
      <c r="D2" s="1518"/>
      <c r="E2" s="1518"/>
      <c r="F2" s="1518"/>
      <c r="G2" s="1518"/>
      <c r="H2" s="1518"/>
      <c r="I2" s="1518"/>
    </row>
    <row r="3" spans="1:14" ht="19.899999999999999" customHeight="1" x14ac:dyDescent="0.2">
      <c r="A3" s="1447" t="s">
        <v>207</v>
      </c>
      <c r="B3" s="1542" t="s">
        <v>206</v>
      </c>
      <c r="C3" s="1543"/>
      <c r="D3" s="1543"/>
      <c r="E3" s="1543"/>
      <c r="F3" s="1543"/>
      <c r="G3" s="1544"/>
      <c r="H3" s="1545" t="s">
        <v>45</v>
      </c>
      <c r="I3" s="1546"/>
      <c r="J3" s="1546"/>
      <c r="K3" s="1546"/>
      <c r="L3" s="1546"/>
      <c r="M3" s="1547"/>
      <c r="N3" s="1447" t="s">
        <v>205</v>
      </c>
    </row>
    <row r="4" spans="1:14" ht="19.899999999999999" customHeight="1" x14ac:dyDescent="0.2">
      <c r="A4" s="1447"/>
      <c r="B4" s="249">
        <v>2011</v>
      </c>
      <c r="C4" s="249">
        <v>2012</v>
      </c>
      <c r="D4" s="249">
        <v>2013</v>
      </c>
      <c r="E4" s="249">
        <v>2014</v>
      </c>
      <c r="F4" s="249">
        <v>2015</v>
      </c>
      <c r="G4" s="249">
        <v>2016</v>
      </c>
      <c r="H4" s="249">
        <v>2011</v>
      </c>
      <c r="I4" s="249">
        <v>2012</v>
      </c>
      <c r="J4" s="249">
        <v>2013</v>
      </c>
      <c r="K4" s="249">
        <v>2014</v>
      </c>
      <c r="L4" s="249">
        <v>2015</v>
      </c>
      <c r="M4" s="249">
        <v>2016</v>
      </c>
      <c r="N4" s="1541"/>
    </row>
    <row r="5" spans="1:14" s="224" customFormat="1" ht="19.899999999999999" customHeight="1" x14ac:dyDescent="0.2">
      <c r="A5" s="225" t="s">
        <v>488</v>
      </c>
      <c r="B5" s="231">
        <v>259.10000000000002</v>
      </c>
      <c r="C5" s="231">
        <v>203</v>
      </c>
      <c r="D5" s="247">
        <v>172</v>
      </c>
      <c r="E5" s="247">
        <v>151.9</v>
      </c>
      <c r="F5" s="247">
        <v>154.30000000000001</v>
      </c>
      <c r="G5" s="247">
        <v>70.900000000000006</v>
      </c>
      <c r="H5" s="230">
        <v>15</v>
      </c>
      <c r="I5" s="230">
        <v>16</v>
      </c>
      <c r="J5" s="230">
        <v>7</v>
      </c>
      <c r="K5" s="230">
        <v>7</v>
      </c>
      <c r="L5" s="230">
        <v>10</v>
      </c>
      <c r="M5" s="230">
        <v>10</v>
      </c>
      <c r="N5" s="225" t="s">
        <v>216</v>
      </c>
    </row>
    <row r="6" spans="1:14" s="224" customFormat="1" ht="19.899999999999999" customHeight="1" x14ac:dyDescent="0.2">
      <c r="A6" s="225" t="s">
        <v>487</v>
      </c>
      <c r="B6" s="231"/>
      <c r="C6" s="231"/>
      <c r="D6" s="247"/>
      <c r="E6" s="247"/>
      <c r="F6" s="247"/>
      <c r="G6" s="247">
        <v>0</v>
      </c>
      <c r="H6" s="230"/>
      <c r="I6" s="230"/>
      <c r="J6" s="230"/>
      <c r="K6" s="230"/>
      <c r="L6" s="230"/>
      <c r="M6" s="230">
        <v>0</v>
      </c>
      <c r="N6" s="225" t="s">
        <v>213</v>
      </c>
    </row>
    <row r="7" spans="1:14" s="224" customFormat="1" ht="19.899999999999999" customHeight="1" x14ac:dyDescent="0.2">
      <c r="A7" s="225" t="s">
        <v>486</v>
      </c>
      <c r="B7" s="231">
        <v>87.1</v>
      </c>
      <c r="C7" s="231">
        <v>91.66</v>
      </c>
      <c r="D7" s="247">
        <v>88.5</v>
      </c>
      <c r="E7" s="247">
        <v>113</v>
      </c>
      <c r="F7" s="247">
        <v>116</v>
      </c>
      <c r="G7" s="247">
        <v>146</v>
      </c>
      <c r="H7" s="230">
        <v>6</v>
      </c>
      <c r="I7" s="230">
        <v>5</v>
      </c>
      <c r="J7" s="230">
        <v>7</v>
      </c>
      <c r="K7" s="230">
        <v>7</v>
      </c>
      <c r="L7" s="230">
        <v>10</v>
      </c>
      <c r="M7" s="230">
        <v>10</v>
      </c>
      <c r="N7" s="225" t="s">
        <v>444</v>
      </c>
    </row>
    <row r="8" spans="1:14" s="224" customFormat="1" ht="19.899999999999999" customHeight="1" x14ac:dyDescent="0.2">
      <c r="A8" s="225" t="s">
        <v>485</v>
      </c>
      <c r="B8" s="231">
        <v>131</v>
      </c>
      <c r="C8" s="231">
        <v>91</v>
      </c>
      <c r="D8" s="247">
        <v>159</v>
      </c>
      <c r="E8" s="247">
        <v>193</v>
      </c>
      <c r="F8" s="247">
        <v>291</v>
      </c>
      <c r="G8" s="247">
        <v>123</v>
      </c>
      <c r="H8" s="230">
        <v>15</v>
      </c>
      <c r="I8" s="230">
        <v>14</v>
      </c>
      <c r="J8" s="230">
        <v>14</v>
      </c>
      <c r="K8" s="230">
        <v>14</v>
      </c>
      <c r="L8" s="230">
        <v>17</v>
      </c>
      <c r="M8" s="230">
        <v>16</v>
      </c>
      <c r="N8" s="225" t="s">
        <v>213</v>
      </c>
    </row>
    <row r="9" spans="1:14" s="224" customFormat="1" ht="19.899999999999999" customHeight="1" x14ac:dyDescent="0.2">
      <c r="A9" s="225" t="s">
        <v>484</v>
      </c>
      <c r="B9" s="231">
        <v>201.2</v>
      </c>
      <c r="C9" s="231">
        <v>102.22</v>
      </c>
      <c r="D9" s="247">
        <v>165.9</v>
      </c>
      <c r="E9" s="247">
        <v>284.39999999999998</v>
      </c>
      <c r="F9" s="247">
        <v>280.89999999999998</v>
      </c>
      <c r="G9" s="247">
        <v>285.2</v>
      </c>
      <c r="H9" s="230" t="s">
        <v>463</v>
      </c>
      <c r="I9" s="230" t="s">
        <v>463</v>
      </c>
      <c r="J9" s="230" t="s">
        <v>463</v>
      </c>
      <c r="K9" s="230" t="s">
        <v>463</v>
      </c>
      <c r="L9" s="230" t="s">
        <v>463</v>
      </c>
      <c r="M9" s="230" t="s">
        <v>463</v>
      </c>
      <c r="N9" s="225" t="s">
        <v>216</v>
      </c>
    </row>
    <row r="10" spans="1:14" s="224" customFormat="1" ht="19.899999999999999" customHeight="1" x14ac:dyDescent="0.2">
      <c r="A10" s="225" t="s">
        <v>453</v>
      </c>
      <c r="B10" s="231">
        <v>139.4</v>
      </c>
      <c r="C10" s="231">
        <v>103.28</v>
      </c>
      <c r="D10" s="247">
        <v>61</v>
      </c>
      <c r="E10" s="247">
        <v>102.9</v>
      </c>
      <c r="F10" s="247">
        <v>165.7</v>
      </c>
      <c r="G10" s="247">
        <v>181.6</v>
      </c>
      <c r="H10" s="230">
        <v>16</v>
      </c>
      <c r="I10" s="230">
        <v>11</v>
      </c>
      <c r="J10" s="230">
        <v>9</v>
      </c>
      <c r="K10" s="230">
        <v>9</v>
      </c>
      <c r="L10" s="230">
        <v>9</v>
      </c>
      <c r="M10" s="230">
        <v>9</v>
      </c>
      <c r="N10" s="225" t="s">
        <v>168</v>
      </c>
    </row>
    <row r="11" spans="1:14" s="224" customFormat="1" ht="19.899999999999999" customHeight="1" x14ac:dyDescent="0.2">
      <c r="A11" s="225" t="s">
        <v>483</v>
      </c>
      <c r="B11" s="231">
        <v>0</v>
      </c>
      <c r="C11" s="231">
        <v>0</v>
      </c>
      <c r="D11" s="247">
        <v>0</v>
      </c>
      <c r="E11" s="247">
        <v>0</v>
      </c>
      <c r="F11" s="247">
        <v>0</v>
      </c>
      <c r="G11" s="247">
        <v>0</v>
      </c>
      <c r="H11" s="230">
        <v>0</v>
      </c>
      <c r="I11" s="230">
        <v>0</v>
      </c>
      <c r="J11" s="230">
        <v>0</v>
      </c>
      <c r="K11" s="230">
        <v>0</v>
      </c>
      <c r="L11" s="230">
        <v>0</v>
      </c>
      <c r="M11" s="230">
        <v>0</v>
      </c>
      <c r="N11" s="225" t="s">
        <v>168</v>
      </c>
    </row>
    <row r="12" spans="1:14" s="224" customFormat="1" ht="19.899999999999999" customHeight="1" x14ac:dyDescent="0.2">
      <c r="A12" s="225" t="s">
        <v>482</v>
      </c>
      <c r="B12" s="231">
        <v>0</v>
      </c>
      <c r="C12" s="231">
        <v>0</v>
      </c>
      <c r="D12" s="247">
        <v>0</v>
      </c>
      <c r="E12" s="247">
        <v>0</v>
      </c>
      <c r="F12" s="247">
        <v>0</v>
      </c>
      <c r="G12" s="247">
        <v>0</v>
      </c>
      <c r="H12" s="230">
        <v>0</v>
      </c>
      <c r="I12" s="230">
        <v>0</v>
      </c>
      <c r="J12" s="230">
        <v>0</v>
      </c>
      <c r="K12" s="230">
        <v>0</v>
      </c>
      <c r="L12" s="230">
        <v>0</v>
      </c>
      <c r="M12" s="230">
        <v>0</v>
      </c>
      <c r="N12" s="225" t="s">
        <v>168</v>
      </c>
    </row>
    <row r="13" spans="1:14" s="224" customFormat="1" ht="19.899999999999999" customHeight="1" x14ac:dyDescent="0.2">
      <c r="A13" s="225" t="s">
        <v>481</v>
      </c>
      <c r="B13" s="231">
        <v>104.8</v>
      </c>
      <c r="C13" s="231">
        <v>106.8</v>
      </c>
      <c r="D13" s="247">
        <v>63.1</v>
      </c>
      <c r="E13" s="247">
        <v>206</v>
      </c>
      <c r="F13" s="247">
        <v>277.39999999999998</v>
      </c>
      <c r="G13" s="247">
        <v>251.4</v>
      </c>
      <c r="H13" s="230">
        <v>12</v>
      </c>
      <c r="I13" s="230">
        <v>9</v>
      </c>
      <c r="J13" s="230">
        <v>5</v>
      </c>
      <c r="K13" s="230">
        <v>5</v>
      </c>
      <c r="L13" s="230">
        <v>8</v>
      </c>
      <c r="M13" s="230">
        <v>8</v>
      </c>
      <c r="N13" s="225" t="s">
        <v>444</v>
      </c>
    </row>
    <row r="14" spans="1:14" s="224" customFormat="1" ht="19.899999999999999" customHeight="1" x14ac:dyDescent="0.2">
      <c r="A14" s="225" t="s">
        <v>480</v>
      </c>
      <c r="B14" s="231">
        <v>1.7</v>
      </c>
      <c r="C14" s="231">
        <v>1</v>
      </c>
      <c r="D14" s="247">
        <v>2.5</v>
      </c>
      <c r="E14" s="247">
        <v>1</v>
      </c>
      <c r="F14" s="247">
        <v>7.5</v>
      </c>
      <c r="G14" s="247">
        <v>34.1</v>
      </c>
      <c r="H14" s="230">
        <v>1</v>
      </c>
      <c r="I14" s="230">
        <v>1</v>
      </c>
      <c r="J14" s="230">
        <v>1</v>
      </c>
      <c r="K14" s="230">
        <v>1</v>
      </c>
      <c r="L14" s="230">
        <v>1</v>
      </c>
      <c r="M14" s="230">
        <v>2</v>
      </c>
      <c r="N14" s="225" t="s">
        <v>479</v>
      </c>
    </row>
    <row r="15" spans="1:14" s="224" customFormat="1" ht="19.899999999999999" customHeight="1" x14ac:dyDescent="0.2">
      <c r="A15" s="225" t="s">
        <v>478</v>
      </c>
      <c r="B15" s="231">
        <v>100</v>
      </c>
      <c r="C15" s="231">
        <v>74.498000000000005</v>
      </c>
      <c r="D15" s="247">
        <v>46.8</v>
      </c>
      <c r="E15" s="247">
        <v>46.8</v>
      </c>
      <c r="F15" s="247">
        <v>98.8</v>
      </c>
      <c r="G15" s="247">
        <v>188</v>
      </c>
      <c r="H15" s="230">
        <v>7</v>
      </c>
      <c r="I15" s="230">
        <v>7</v>
      </c>
      <c r="J15" s="230">
        <v>7</v>
      </c>
      <c r="K15" s="230">
        <v>7</v>
      </c>
      <c r="L15" s="230">
        <v>7</v>
      </c>
      <c r="M15" s="230">
        <v>7</v>
      </c>
      <c r="N15" s="225" t="s">
        <v>477</v>
      </c>
    </row>
    <row r="16" spans="1:14" s="224" customFormat="1" ht="19.899999999999999" customHeight="1" x14ac:dyDescent="0.2">
      <c r="A16" s="225" t="s">
        <v>476</v>
      </c>
      <c r="B16" s="231">
        <v>49.1</v>
      </c>
      <c r="C16" s="231">
        <v>37.5</v>
      </c>
      <c r="D16" s="247">
        <v>22</v>
      </c>
      <c r="E16" s="247">
        <v>21.5</v>
      </c>
      <c r="F16" s="247">
        <v>11</v>
      </c>
      <c r="G16" s="247">
        <v>16.600000000000001</v>
      </c>
      <c r="H16" s="230">
        <v>5</v>
      </c>
      <c r="I16" s="230">
        <v>5</v>
      </c>
      <c r="J16" s="230">
        <v>5</v>
      </c>
      <c r="K16" s="230">
        <v>5</v>
      </c>
      <c r="L16" s="230">
        <v>5</v>
      </c>
      <c r="M16" s="230">
        <v>7</v>
      </c>
      <c r="N16" s="225" t="s">
        <v>166</v>
      </c>
    </row>
    <row r="17" spans="1:14" s="224" customFormat="1" ht="19.899999999999999" customHeight="1" x14ac:dyDescent="0.2">
      <c r="A17" s="225" t="s">
        <v>475</v>
      </c>
      <c r="B17" s="231">
        <v>0</v>
      </c>
      <c r="C17" s="231">
        <v>0</v>
      </c>
      <c r="D17" s="247">
        <v>0</v>
      </c>
      <c r="E17" s="247">
        <v>0</v>
      </c>
      <c r="F17" s="247">
        <v>0</v>
      </c>
      <c r="G17" s="247">
        <v>0</v>
      </c>
      <c r="H17" s="230">
        <v>0</v>
      </c>
      <c r="I17" s="230">
        <v>0</v>
      </c>
      <c r="J17" s="230">
        <v>0</v>
      </c>
      <c r="K17" s="230">
        <v>0</v>
      </c>
      <c r="L17" s="230">
        <v>0</v>
      </c>
      <c r="M17" s="230">
        <v>0</v>
      </c>
      <c r="N17" s="225" t="s">
        <v>344</v>
      </c>
    </row>
    <row r="18" spans="1:14" s="224" customFormat="1" ht="19.899999999999999" customHeight="1" x14ac:dyDescent="0.2">
      <c r="A18" s="225" t="s">
        <v>474</v>
      </c>
      <c r="B18" s="231">
        <v>406.6</v>
      </c>
      <c r="C18" s="231">
        <v>174</v>
      </c>
      <c r="D18" s="247">
        <v>325</v>
      </c>
      <c r="E18" s="247">
        <v>274</v>
      </c>
      <c r="F18" s="247">
        <v>400</v>
      </c>
      <c r="G18" s="247">
        <v>94.7</v>
      </c>
      <c r="H18" s="230">
        <v>12</v>
      </c>
      <c r="I18" s="230">
        <v>15</v>
      </c>
      <c r="J18" s="230">
        <v>8</v>
      </c>
      <c r="K18" s="230">
        <v>8</v>
      </c>
      <c r="L18" s="230">
        <v>12</v>
      </c>
      <c r="M18" s="230">
        <v>12</v>
      </c>
      <c r="N18" s="225" t="s">
        <v>213</v>
      </c>
    </row>
    <row r="19" spans="1:14" s="224" customFormat="1" ht="19.899999999999999" customHeight="1" x14ac:dyDescent="0.2">
      <c r="A19" s="225" t="s">
        <v>473</v>
      </c>
      <c r="B19" s="231">
        <v>0</v>
      </c>
      <c r="C19" s="231">
        <v>1.32</v>
      </c>
      <c r="D19" s="247">
        <v>0</v>
      </c>
      <c r="E19" s="247">
        <v>0.8</v>
      </c>
      <c r="F19" s="247">
        <v>0.5</v>
      </c>
      <c r="G19" s="247">
        <v>0</v>
      </c>
      <c r="H19" s="230">
        <v>0</v>
      </c>
      <c r="I19" s="230">
        <v>3</v>
      </c>
      <c r="J19" s="230">
        <v>0</v>
      </c>
      <c r="K19" s="230">
        <v>2</v>
      </c>
      <c r="L19" s="230">
        <v>2</v>
      </c>
      <c r="M19" s="230">
        <v>0</v>
      </c>
      <c r="N19" s="225" t="s">
        <v>213</v>
      </c>
    </row>
    <row r="20" spans="1:14" s="224" customFormat="1" ht="19.899999999999999" customHeight="1" x14ac:dyDescent="0.2">
      <c r="A20" s="225" t="s">
        <v>472</v>
      </c>
      <c r="B20" s="231">
        <v>70.099999999999994</v>
      </c>
      <c r="C20" s="231">
        <v>63.89</v>
      </c>
      <c r="D20" s="247">
        <v>54.1</v>
      </c>
      <c r="E20" s="247">
        <v>96.4</v>
      </c>
      <c r="F20" s="247">
        <v>99.4</v>
      </c>
      <c r="G20" s="247">
        <v>104.7</v>
      </c>
      <c r="H20" s="230">
        <v>4</v>
      </c>
      <c r="I20" s="230">
        <v>5</v>
      </c>
      <c r="J20" s="230">
        <v>5</v>
      </c>
      <c r="K20" s="230">
        <v>5</v>
      </c>
      <c r="L20" s="230">
        <v>5</v>
      </c>
      <c r="M20" s="230">
        <v>6</v>
      </c>
      <c r="N20" s="225" t="s">
        <v>168</v>
      </c>
    </row>
    <row r="21" spans="1:14" s="224" customFormat="1" ht="19.899999999999999" customHeight="1" x14ac:dyDescent="0.2">
      <c r="A21" s="225" t="s">
        <v>471</v>
      </c>
      <c r="B21" s="231">
        <v>97</v>
      </c>
      <c r="C21" s="231">
        <v>124.69</v>
      </c>
      <c r="D21" s="247">
        <v>103.6</v>
      </c>
      <c r="E21" s="247">
        <v>376</v>
      </c>
      <c r="F21" s="247">
        <v>362</v>
      </c>
      <c r="G21" s="247">
        <v>405</v>
      </c>
      <c r="H21" s="230" t="s">
        <v>217</v>
      </c>
      <c r="I21" s="230" t="s">
        <v>217</v>
      </c>
      <c r="J21" s="230" t="s">
        <v>217</v>
      </c>
      <c r="K21" s="230" t="s">
        <v>217</v>
      </c>
      <c r="L21" s="230" t="s">
        <v>217</v>
      </c>
      <c r="M21" s="230" t="s">
        <v>217</v>
      </c>
      <c r="N21" s="225" t="s">
        <v>168</v>
      </c>
    </row>
    <row r="22" spans="1:14" s="224" customFormat="1" ht="19.899999999999999" customHeight="1" x14ac:dyDescent="0.2">
      <c r="A22" s="225" t="s">
        <v>470</v>
      </c>
      <c r="B22" s="231">
        <v>89</v>
      </c>
      <c r="C22" s="231">
        <v>0</v>
      </c>
      <c r="D22" s="247">
        <v>0</v>
      </c>
      <c r="E22" s="247">
        <v>27.1</v>
      </c>
      <c r="F22" s="247">
        <v>75</v>
      </c>
      <c r="G22" s="247">
        <v>72.7</v>
      </c>
      <c r="H22" s="230">
        <v>12</v>
      </c>
      <c r="I22" s="230">
        <v>0</v>
      </c>
      <c r="J22" s="230">
        <v>0</v>
      </c>
      <c r="K22" s="230">
        <v>6</v>
      </c>
      <c r="L22" s="230">
        <v>6</v>
      </c>
      <c r="M22" s="230">
        <v>4</v>
      </c>
      <c r="N22" s="225" t="s">
        <v>442</v>
      </c>
    </row>
    <row r="23" spans="1:14" s="224" customFormat="1" ht="19.899999999999999" customHeight="1" x14ac:dyDescent="0.2">
      <c r="A23" s="225" t="s">
        <v>469</v>
      </c>
      <c r="B23" s="231">
        <v>116.6</v>
      </c>
      <c r="C23" s="231">
        <v>78.819999999999993</v>
      </c>
      <c r="D23" s="247">
        <v>381</v>
      </c>
      <c r="E23" s="247">
        <v>602</v>
      </c>
      <c r="F23" s="247">
        <v>686</v>
      </c>
      <c r="G23" s="247">
        <v>307</v>
      </c>
      <c r="H23" s="230">
        <v>10</v>
      </c>
      <c r="I23" s="230">
        <v>8</v>
      </c>
      <c r="J23" s="230">
        <v>11</v>
      </c>
      <c r="K23" s="230">
        <v>11</v>
      </c>
      <c r="L23" s="230">
        <v>11</v>
      </c>
      <c r="M23" s="230">
        <v>11</v>
      </c>
      <c r="N23" s="225" t="s">
        <v>168</v>
      </c>
    </row>
    <row r="24" spans="1:14" s="224" customFormat="1" ht="19.899999999999999" customHeight="1" x14ac:dyDescent="0.2">
      <c r="A24" s="225" t="s">
        <v>468</v>
      </c>
      <c r="B24" s="231"/>
      <c r="C24" s="231"/>
      <c r="D24" s="247"/>
      <c r="E24" s="247"/>
      <c r="F24" s="247"/>
      <c r="G24" s="247">
        <v>0</v>
      </c>
      <c r="H24" s="230"/>
      <c r="I24" s="230"/>
      <c r="J24" s="230"/>
      <c r="K24" s="230"/>
      <c r="L24" s="230"/>
      <c r="M24" s="230">
        <v>0</v>
      </c>
      <c r="N24" s="225" t="s">
        <v>166</v>
      </c>
    </row>
    <row r="25" spans="1:14" s="224" customFormat="1" ht="19.899999999999999" customHeight="1" x14ac:dyDescent="0.2">
      <c r="A25" s="225" t="s">
        <v>467</v>
      </c>
      <c r="B25" s="231">
        <v>610.4</v>
      </c>
      <c r="C25" s="231">
        <v>497.08</v>
      </c>
      <c r="D25" s="247">
        <v>412.1</v>
      </c>
      <c r="E25" s="247">
        <v>770.1</v>
      </c>
      <c r="F25" s="247">
        <v>705.1</v>
      </c>
      <c r="G25" s="247">
        <v>724.4</v>
      </c>
      <c r="H25" s="230" t="s">
        <v>463</v>
      </c>
      <c r="I25" s="230" t="s">
        <v>463</v>
      </c>
      <c r="J25" s="230" t="s">
        <v>463</v>
      </c>
      <c r="K25" s="230" t="s">
        <v>463</v>
      </c>
      <c r="L25" s="230" t="s">
        <v>463</v>
      </c>
      <c r="M25" s="230" t="s">
        <v>463</v>
      </c>
      <c r="N25" s="225" t="s">
        <v>466</v>
      </c>
    </row>
    <row r="26" spans="1:14" s="224" customFormat="1" ht="19.899999999999999" customHeight="1" x14ac:dyDescent="0.2">
      <c r="A26" s="225" t="s">
        <v>465</v>
      </c>
      <c r="B26" s="231" t="s">
        <v>464</v>
      </c>
      <c r="C26" s="231" t="s">
        <v>464</v>
      </c>
      <c r="D26" s="247" t="s">
        <v>464</v>
      </c>
      <c r="E26" s="247" t="s">
        <v>464</v>
      </c>
      <c r="F26" s="247" t="s">
        <v>464</v>
      </c>
      <c r="G26" s="247" t="s">
        <v>464</v>
      </c>
      <c r="H26" s="230" t="s">
        <v>463</v>
      </c>
      <c r="I26" s="230" t="s">
        <v>463</v>
      </c>
      <c r="J26" s="230" t="s">
        <v>463</v>
      </c>
      <c r="K26" s="230" t="s">
        <v>463</v>
      </c>
      <c r="L26" s="230" t="s">
        <v>463</v>
      </c>
      <c r="M26" s="230" t="s">
        <v>463</v>
      </c>
      <c r="N26" s="225" t="s">
        <v>421</v>
      </c>
    </row>
    <row r="27" spans="1:14" s="224" customFormat="1" ht="19.899999999999999" customHeight="1" x14ac:dyDescent="0.2">
      <c r="A27" s="225" t="s">
        <v>462</v>
      </c>
      <c r="B27" s="231">
        <v>328.5</v>
      </c>
      <c r="C27" s="231">
        <v>391.6</v>
      </c>
      <c r="D27" s="247">
        <v>406.2</v>
      </c>
      <c r="E27" s="247">
        <v>267.89999999999998</v>
      </c>
      <c r="F27" s="247">
        <v>335.4</v>
      </c>
      <c r="G27" s="247">
        <v>324.60000000000002</v>
      </c>
      <c r="H27" s="230">
        <v>16</v>
      </c>
      <c r="I27" s="230">
        <v>16</v>
      </c>
      <c r="J27" s="230">
        <v>16</v>
      </c>
      <c r="K27" s="230">
        <v>16</v>
      </c>
      <c r="L27" s="230">
        <v>16</v>
      </c>
      <c r="M27" s="230">
        <v>16</v>
      </c>
      <c r="N27" s="225" t="s">
        <v>461</v>
      </c>
    </row>
    <row r="28" spans="1:14" s="224" customFormat="1" ht="19.899999999999999" customHeight="1" x14ac:dyDescent="0.2">
      <c r="A28" s="225" t="s">
        <v>460</v>
      </c>
      <c r="B28" s="231">
        <v>39.299999999999997</v>
      </c>
      <c r="C28" s="231">
        <v>39.299999999999997</v>
      </c>
      <c r="D28" s="247">
        <v>0</v>
      </c>
      <c r="E28" s="247">
        <v>0</v>
      </c>
      <c r="F28" s="247">
        <v>0</v>
      </c>
      <c r="G28" s="247">
        <v>0</v>
      </c>
      <c r="H28" s="230">
        <v>6</v>
      </c>
      <c r="I28" s="230">
        <v>7</v>
      </c>
      <c r="J28" s="230">
        <v>0</v>
      </c>
      <c r="K28" s="230">
        <v>0</v>
      </c>
      <c r="L28" s="230">
        <v>0</v>
      </c>
      <c r="M28" s="230">
        <v>0</v>
      </c>
      <c r="N28" s="225" t="s">
        <v>459</v>
      </c>
    </row>
    <row r="29" spans="1:14" s="224" customFormat="1" ht="19.899999999999999" customHeight="1" x14ac:dyDescent="0.2">
      <c r="A29" s="225" t="s">
        <v>458</v>
      </c>
      <c r="B29" s="231">
        <v>0</v>
      </c>
      <c r="C29" s="231">
        <v>0</v>
      </c>
      <c r="D29" s="247">
        <v>0</v>
      </c>
      <c r="E29" s="247">
        <v>0</v>
      </c>
      <c r="F29" s="247">
        <v>0</v>
      </c>
      <c r="G29" s="247">
        <v>0</v>
      </c>
      <c r="H29" s="230">
        <v>0</v>
      </c>
      <c r="I29" s="230">
        <v>0</v>
      </c>
      <c r="J29" s="230">
        <v>0</v>
      </c>
      <c r="K29" s="230">
        <v>0</v>
      </c>
      <c r="L29" s="230">
        <v>0</v>
      </c>
      <c r="M29" s="230">
        <v>0</v>
      </c>
      <c r="N29" s="225" t="s">
        <v>168</v>
      </c>
    </row>
    <row r="30" spans="1:14" s="224" customFormat="1" ht="19.899999999999999" customHeight="1" x14ac:dyDescent="0.2">
      <c r="A30" s="225" t="s">
        <v>457</v>
      </c>
      <c r="B30" s="231">
        <v>143.6</v>
      </c>
      <c r="C30" s="231">
        <v>130</v>
      </c>
      <c r="D30" s="247">
        <v>407</v>
      </c>
      <c r="E30" s="247">
        <v>75</v>
      </c>
      <c r="F30" s="247">
        <v>144.9</v>
      </c>
      <c r="G30" s="247">
        <v>151.80000000000001</v>
      </c>
      <c r="H30" s="230">
        <v>16</v>
      </c>
      <c r="I30" s="230">
        <v>8</v>
      </c>
      <c r="J30" s="230">
        <v>9</v>
      </c>
      <c r="K30" s="230">
        <v>7</v>
      </c>
      <c r="L30" s="230">
        <v>8</v>
      </c>
      <c r="M30" s="230">
        <v>8</v>
      </c>
      <c r="N30" s="225" t="s">
        <v>168</v>
      </c>
    </row>
    <row r="31" spans="1:14" s="224" customFormat="1" ht="19.899999999999999" customHeight="1" x14ac:dyDescent="0.2">
      <c r="A31" s="225" t="s">
        <v>456</v>
      </c>
      <c r="B31" s="231">
        <v>163.19999999999999</v>
      </c>
      <c r="C31" s="231">
        <v>137.19999999999999</v>
      </c>
      <c r="D31" s="247">
        <v>96.5</v>
      </c>
      <c r="E31" s="247">
        <v>65.099999999999994</v>
      </c>
      <c r="F31" s="247">
        <v>234.1</v>
      </c>
      <c r="G31" s="247">
        <v>354</v>
      </c>
      <c r="H31" s="230">
        <v>9</v>
      </c>
      <c r="I31" s="230">
        <v>7</v>
      </c>
      <c r="J31" s="230">
        <v>10</v>
      </c>
      <c r="K31" s="230">
        <v>8</v>
      </c>
      <c r="L31" s="230">
        <v>10</v>
      </c>
      <c r="M31" s="230">
        <v>12</v>
      </c>
      <c r="N31" s="225" t="s">
        <v>168</v>
      </c>
    </row>
    <row r="32" spans="1:14" s="224" customFormat="1" ht="19.899999999999999" customHeight="1" x14ac:dyDescent="0.2">
      <c r="A32" s="225" t="s">
        <v>455</v>
      </c>
      <c r="B32" s="231">
        <v>41.4</v>
      </c>
      <c r="C32" s="231">
        <v>31.44</v>
      </c>
      <c r="D32" s="247">
        <v>25.5</v>
      </c>
      <c r="E32" s="247">
        <v>22.8</v>
      </c>
      <c r="F32" s="247">
        <v>150.80000000000001</v>
      </c>
      <c r="G32" s="247">
        <v>148</v>
      </c>
      <c r="H32" s="230">
        <v>6</v>
      </c>
      <c r="I32" s="230">
        <v>3</v>
      </c>
      <c r="J32" s="230">
        <v>16</v>
      </c>
      <c r="K32" s="230">
        <v>12</v>
      </c>
      <c r="L32" s="230">
        <v>13</v>
      </c>
      <c r="M32" s="230">
        <v>15</v>
      </c>
      <c r="N32" s="225" t="s">
        <v>168</v>
      </c>
    </row>
    <row r="33" spans="1:14" s="224" customFormat="1" ht="19.899999999999999" customHeight="1" x14ac:dyDescent="0.2">
      <c r="A33" s="1535" t="s">
        <v>180</v>
      </c>
      <c r="B33" s="1536"/>
      <c r="C33" s="1536"/>
      <c r="D33" s="1536"/>
      <c r="E33" s="1536"/>
      <c r="F33" s="1536"/>
      <c r="G33" s="1536"/>
      <c r="H33" s="1536"/>
      <c r="I33" s="1536"/>
      <c r="J33" s="1536"/>
      <c r="K33" s="1536"/>
      <c r="L33" s="1536"/>
      <c r="M33" s="1536"/>
      <c r="N33" s="1537"/>
    </row>
    <row r="34" spans="1:14" s="224" customFormat="1" ht="19.899999999999999" customHeight="1" x14ac:dyDescent="0.2">
      <c r="A34" s="225" t="s">
        <v>454</v>
      </c>
      <c r="B34" s="231">
        <v>20.3</v>
      </c>
      <c r="C34" s="231">
        <v>22.3</v>
      </c>
      <c r="D34" s="247">
        <v>51.8</v>
      </c>
      <c r="E34" s="247">
        <v>0</v>
      </c>
      <c r="F34" s="247">
        <v>0</v>
      </c>
      <c r="G34" s="247">
        <v>0</v>
      </c>
      <c r="H34" s="230">
        <v>7</v>
      </c>
      <c r="I34" s="230">
        <v>7</v>
      </c>
      <c r="J34" s="230">
        <v>5</v>
      </c>
      <c r="K34" s="230">
        <v>0</v>
      </c>
      <c r="L34" s="230">
        <v>0</v>
      </c>
      <c r="M34" s="230">
        <v>0</v>
      </c>
      <c r="N34" s="225" t="s">
        <v>213</v>
      </c>
    </row>
    <row r="35" spans="1:14" s="224" customFormat="1" ht="19.899999999999999" customHeight="1" x14ac:dyDescent="0.2">
      <c r="A35" s="225" t="s">
        <v>453</v>
      </c>
      <c r="B35" s="231">
        <v>0</v>
      </c>
      <c r="C35" s="231">
        <v>0</v>
      </c>
      <c r="D35" s="247">
        <v>0</v>
      </c>
      <c r="E35" s="247">
        <v>0</v>
      </c>
      <c r="F35" s="247">
        <v>0</v>
      </c>
      <c r="G35" s="247">
        <v>0</v>
      </c>
      <c r="H35" s="230" t="s">
        <v>237</v>
      </c>
      <c r="I35" s="230" t="s">
        <v>237</v>
      </c>
      <c r="J35" s="230" t="s">
        <v>237</v>
      </c>
      <c r="K35" s="229" t="s">
        <v>237</v>
      </c>
      <c r="L35" s="229" t="s">
        <v>237</v>
      </c>
      <c r="M35" s="229" t="s">
        <v>237</v>
      </c>
      <c r="N35" s="225" t="s">
        <v>168</v>
      </c>
    </row>
    <row r="36" spans="1:14" s="224" customFormat="1" ht="19.899999999999999" customHeight="1" x14ac:dyDescent="0.2">
      <c r="A36" s="225" t="s">
        <v>452</v>
      </c>
      <c r="B36" s="231">
        <v>0</v>
      </c>
      <c r="C36" s="231">
        <v>0</v>
      </c>
      <c r="D36" s="247">
        <v>0</v>
      </c>
      <c r="E36" s="247">
        <v>0</v>
      </c>
      <c r="F36" s="247">
        <v>0</v>
      </c>
      <c r="G36" s="247">
        <v>0</v>
      </c>
      <c r="H36" s="230">
        <v>0</v>
      </c>
      <c r="I36" s="230">
        <v>0</v>
      </c>
      <c r="J36" s="230">
        <v>0</v>
      </c>
      <c r="K36" s="230">
        <v>0</v>
      </c>
      <c r="L36" s="230">
        <v>0</v>
      </c>
      <c r="M36" s="230">
        <v>0</v>
      </c>
      <c r="N36" s="225" t="s">
        <v>213</v>
      </c>
    </row>
    <row r="37" spans="1:14" s="224" customFormat="1" ht="19.899999999999999" customHeight="1" x14ac:dyDescent="0.2">
      <c r="A37" s="225" t="s">
        <v>451</v>
      </c>
      <c r="B37" s="231">
        <v>4</v>
      </c>
      <c r="C37" s="231">
        <v>1</v>
      </c>
      <c r="D37" s="247">
        <v>0</v>
      </c>
      <c r="E37" s="247">
        <v>2</v>
      </c>
      <c r="F37" s="247">
        <v>4.7</v>
      </c>
      <c r="G37" s="247">
        <v>7.6</v>
      </c>
      <c r="H37" s="230">
        <v>1</v>
      </c>
      <c r="I37" s="230">
        <v>1</v>
      </c>
      <c r="J37" s="230">
        <v>0</v>
      </c>
      <c r="K37" s="230">
        <v>1</v>
      </c>
      <c r="L37" s="230">
        <v>1</v>
      </c>
      <c r="M37" s="230">
        <v>1</v>
      </c>
      <c r="N37" s="225" t="s">
        <v>450</v>
      </c>
    </row>
    <row r="38" spans="1:14" s="224" customFormat="1" ht="19.899999999999999" customHeight="1" x14ac:dyDescent="0.2">
      <c r="A38" s="225" t="s">
        <v>449</v>
      </c>
      <c r="B38" s="231">
        <v>3.1</v>
      </c>
      <c r="C38" s="231">
        <v>2.9</v>
      </c>
      <c r="D38" s="247">
        <v>0.8</v>
      </c>
      <c r="E38" s="247">
        <v>0.6</v>
      </c>
      <c r="F38" s="247">
        <v>0.6</v>
      </c>
      <c r="G38" s="247">
        <v>4.0999999999999996</v>
      </c>
      <c r="H38" s="230">
        <v>2</v>
      </c>
      <c r="I38" s="230">
        <v>2</v>
      </c>
      <c r="J38" s="230">
        <v>3</v>
      </c>
      <c r="K38" s="230">
        <v>3</v>
      </c>
      <c r="L38" s="230">
        <v>3</v>
      </c>
      <c r="M38" s="230">
        <v>3</v>
      </c>
      <c r="N38" s="225" t="s">
        <v>448</v>
      </c>
    </row>
    <row r="39" spans="1:14" s="224" customFormat="1" ht="19.899999999999999" customHeight="1" x14ac:dyDescent="0.2">
      <c r="A39" s="225" t="s">
        <v>447</v>
      </c>
      <c r="B39" s="231">
        <v>0</v>
      </c>
      <c r="C39" s="231">
        <v>0</v>
      </c>
      <c r="D39" s="247">
        <v>0.4</v>
      </c>
      <c r="E39" s="247">
        <v>0</v>
      </c>
      <c r="F39" s="247">
        <v>0</v>
      </c>
      <c r="G39" s="247">
        <v>0.3</v>
      </c>
      <c r="H39" s="230">
        <v>0</v>
      </c>
      <c r="I39" s="230">
        <v>1</v>
      </c>
      <c r="J39" s="230">
        <v>1</v>
      </c>
      <c r="K39" s="230">
        <v>1</v>
      </c>
      <c r="L39" s="230">
        <v>1</v>
      </c>
      <c r="M39" s="230">
        <v>1</v>
      </c>
      <c r="N39" s="225" t="s">
        <v>446</v>
      </c>
    </row>
    <row r="40" spans="1:14" s="224" customFormat="1" ht="19.899999999999999" customHeight="1" x14ac:dyDescent="0.2">
      <c r="A40" s="225" t="s">
        <v>445</v>
      </c>
      <c r="B40" s="231">
        <v>106.5</v>
      </c>
      <c r="C40" s="231">
        <v>156.02000000000001</v>
      </c>
      <c r="D40" s="247">
        <v>92.6</v>
      </c>
      <c r="E40" s="247">
        <v>264.89999999999998</v>
      </c>
      <c r="F40" s="247">
        <v>277.39999999999998</v>
      </c>
      <c r="G40" s="247">
        <v>248</v>
      </c>
      <c r="H40" s="230">
        <v>11</v>
      </c>
      <c r="I40" s="230">
        <v>9</v>
      </c>
      <c r="J40" s="230">
        <v>5</v>
      </c>
      <c r="K40" s="230">
        <v>7</v>
      </c>
      <c r="L40" s="230">
        <v>8</v>
      </c>
      <c r="M40" s="230">
        <v>9</v>
      </c>
      <c r="N40" s="225" t="s">
        <v>444</v>
      </c>
    </row>
    <row r="41" spans="1:14" s="224" customFormat="1" ht="19.899999999999999" customHeight="1" x14ac:dyDescent="0.2">
      <c r="A41" s="225" t="s">
        <v>443</v>
      </c>
      <c r="B41" s="231">
        <v>0</v>
      </c>
      <c r="C41" s="231">
        <v>0</v>
      </c>
      <c r="D41" s="247">
        <v>0</v>
      </c>
      <c r="E41" s="247">
        <v>0</v>
      </c>
      <c r="F41" s="247">
        <v>0</v>
      </c>
      <c r="G41" s="247">
        <v>0</v>
      </c>
      <c r="H41" s="230">
        <v>0</v>
      </c>
      <c r="I41" s="230">
        <v>0</v>
      </c>
      <c r="J41" s="230">
        <v>0</v>
      </c>
      <c r="K41" s="230">
        <v>0</v>
      </c>
      <c r="L41" s="230">
        <v>0</v>
      </c>
      <c r="M41" s="230">
        <v>0</v>
      </c>
      <c r="N41" s="225" t="s">
        <v>442</v>
      </c>
    </row>
    <row r="42" spans="1:14" s="224" customFormat="1" ht="19.899999999999999" customHeight="1" x14ac:dyDescent="0.2">
      <c r="A42" s="225" t="s">
        <v>441</v>
      </c>
      <c r="B42" s="231">
        <v>0</v>
      </c>
      <c r="C42" s="231">
        <v>0</v>
      </c>
      <c r="D42" s="247">
        <v>0</v>
      </c>
      <c r="E42" s="247">
        <v>0</v>
      </c>
      <c r="F42" s="247">
        <v>0</v>
      </c>
      <c r="G42" s="247">
        <v>0</v>
      </c>
      <c r="H42" s="230">
        <v>0</v>
      </c>
      <c r="I42" s="230">
        <v>0</v>
      </c>
      <c r="J42" s="230">
        <v>0</v>
      </c>
      <c r="K42" s="230">
        <v>0</v>
      </c>
      <c r="L42" s="230">
        <v>0</v>
      </c>
      <c r="M42" s="230">
        <v>0</v>
      </c>
      <c r="N42" s="225" t="s">
        <v>168</v>
      </c>
    </row>
    <row r="43" spans="1:14" s="224" customFormat="1" ht="19.899999999999999" customHeight="1" x14ac:dyDescent="0.2">
      <c r="A43" s="225" t="s">
        <v>440</v>
      </c>
      <c r="B43" s="231">
        <v>0</v>
      </c>
      <c r="C43" s="231">
        <v>0</v>
      </c>
      <c r="D43" s="247">
        <v>5.0000000000000001E-3</v>
      </c>
      <c r="E43" s="247">
        <v>0</v>
      </c>
      <c r="F43" s="247">
        <v>0.3</v>
      </c>
      <c r="G43" s="247">
        <v>0</v>
      </c>
      <c r="H43" s="230">
        <v>0</v>
      </c>
      <c r="I43" s="230">
        <v>0</v>
      </c>
      <c r="J43" s="230">
        <v>1</v>
      </c>
      <c r="K43" s="230">
        <v>0</v>
      </c>
      <c r="L43" s="230">
        <v>1</v>
      </c>
      <c r="M43" s="230">
        <v>0</v>
      </c>
      <c r="N43" s="225" t="s">
        <v>168</v>
      </c>
    </row>
    <row r="44" spans="1:14" s="224" customFormat="1" ht="19.899999999999999" customHeight="1" x14ac:dyDescent="0.2">
      <c r="A44" s="225" t="s">
        <v>439</v>
      </c>
      <c r="B44" s="231">
        <v>0</v>
      </c>
      <c r="C44" s="231">
        <v>0</v>
      </c>
      <c r="D44" s="247">
        <v>0</v>
      </c>
      <c r="E44" s="247">
        <v>0</v>
      </c>
      <c r="F44" s="247">
        <v>0</v>
      </c>
      <c r="G44" s="247">
        <v>0</v>
      </c>
      <c r="H44" s="230">
        <v>0</v>
      </c>
      <c r="I44" s="230">
        <v>0</v>
      </c>
      <c r="J44" s="230">
        <v>0</v>
      </c>
      <c r="K44" s="230">
        <v>0</v>
      </c>
      <c r="L44" s="230">
        <v>0</v>
      </c>
      <c r="M44" s="230">
        <v>0</v>
      </c>
      <c r="N44" s="225" t="s">
        <v>438</v>
      </c>
    </row>
    <row r="45" spans="1:14" s="224" customFormat="1" ht="19.899999999999999" customHeight="1" x14ac:dyDescent="0.2">
      <c r="A45" s="225" t="s">
        <v>437</v>
      </c>
      <c r="B45" s="231">
        <v>52.5</v>
      </c>
      <c r="C45" s="231">
        <v>43.89</v>
      </c>
      <c r="D45" s="247">
        <v>44.3</v>
      </c>
      <c r="E45" s="247">
        <v>35.799999999999997</v>
      </c>
      <c r="F45" s="247">
        <v>44.3</v>
      </c>
      <c r="G45" s="247">
        <v>48.9</v>
      </c>
      <c r="H45" s="230">
        <v>6</v>
      </c>
      <c r="I45" s="230">
        <v>3</v>
      </c>
      <c r="J45" s="230">
        <v>2</v>
      </c>
      <c r="K45" s="230">
        <v>4</v>
      </c>
      <c r="L45" s="230">
        <v>4</v>
      </c>
      <c r="M45" s="230">
        <v>4</v>
      </c>
      <c r="N45" s="225" t="s">
        <v>168</v>
      </c>
    </row>
    <row r="46" spans="1:14" s="224" customFormat="1" ht="19.899999999999999" customHeight="1" x14ac:dyDescent="0.2">
      <c r="A46" s="225" t="s">
        <v>436</v>
      </c>
      <c r="B46" s="231">
        <v>0.9</v>
      </c>
      <c r="C46" s="231">
        <v>0.8</v>
      </c>
      <c r="D46" s="247">
        <v>0.8</v>
      </c>
      <c r="E46" s="247">
        <v>0.4</v>
      </c>
      <c r="F46" s="247">
        <v>1.9</v>
      </c>
      <c r="G46" s="247">
        <v>0</v>
      </c>
      <c r="H46" s="230">
        <v>5</v>
      </c>
      <c r="I46" s="230">
        <v>3</v>
      </c>
      <c r="J46" s="230">
        <v>2</v>
      </c>
      <c r="K46" s="230">
        <v>2</v>
      </c>
      <c r="L46" s="230">
        <v>2</v>
      </c>
      <c r="M46" s="230">
        <v>0</v>
      </c>
      <c r="N46" s="225" t="s">
        <v>435</v>
      </c>
    </row>
    <row r="47" spans="1:14" s="224" customFormat="1" ht="19.899999999999999" customHeight="1" x14ac:dyDescent="0.2">
      <c r="A47" s="225" t="s">
        <v>434</v>
      </c>
      <c r="B47" s="231">
        <v>0</v>
      </c>
      <c r="C47" s="231">
        <v>0</v>
      </c>
      <c r="D47" s="247">
        <v>0</v>
      </c>
      <c r="E47" s="247">
        <v>0</v>
      </c>
      <c r="F47" s="247">
        <v>0</v>
      </c>
      <c r="G47" s="247">
        <v>0</v>
      </c>
      <c r="H47" s="230">
        <v>0</v>
      </c>
      <c r="I47" s="230">
        <v>0</v>
      </c>
      <c r="J47" s="230">
        <v>0</v>
      </c>
      <c r="K47" s="230">
        <v>0</v>
      </c>
      <c r="L47" s="230">
        <v>0</v>
      </c>
      <c r="M47" s="230">
        <v>0</v>
      </c>
      <c r="N47" s="225" t="s">
        <v>213</v>
      </c>
    </row>
    <row r="48" spans="1:14" s="224" customFormat="1" ht="19.899999999999999" customHeight="1" x14ac:dyDescent="0.2">
      <c r="A48" s="225" t="s">
        <v>433</v>
      </c>
      <c r="B48" s="231">
        <v>63.5</v>
      </c>
      <c r="C48" s="231">
        <v>32.799999999999997</v>
      </c>
      <c r="D48" s="247">
        <v>10.5</v>
      </c>
      <c r="E48" s="247">
        <v>130.30000000000001</v>
      </c>
      <c r="F48" s="247">
        <v>51.5</v>
      </c>
      <c r="G48" s="247">
        <v>95.1</v>
      </c>
      <c r="H48" s="230">
        <v>13</v>
      </c>
      <c r="I48" s="230">
        <v>2</v>
      </c>
      <c r="J48" s="230">
        <v>2</v>
      </c>
      <c r="K48" s="230">
        <v>6</v>
      </c>
      <c r="L48" s="230">
        <v>6</v>
      </c>
      <c r="M48" s="230">
        <v>6</v>
      </c>
      <c r="N48" s="225" t="s">
        <v>432</v>
      </c>
    </row>
    <row r="49" spans="1:14" s="224" customFormat="1" ht="19.899999999999999" customHeight="1" x14ac:dyDescent="0.2">
      <c r="A49" s="225" t="s">
        <v>431</v>
      </c>
      <c r="B49" s="231">
        <v>39.6</v>
      </c>
      <c r="C49" s="231">
        <v>37.479999999999997</v>
      </c>
      <c r="D49" s="247">
        <v>34.1</v>
      </c>
      <c r="E49" s="247">
        <v>35.299999999999997</v>
      </c>
      <c r="F49" s="247">
        <v>75.5</v>
      </c>
      <c r="G49" s="247">
        <v>51.6</v>
      </c>
      <c r="H49" s="230">
        <v>4</v>
      </c>
      <c r="I49" s="230">
        <v>4</v>
      </c>
      <c r="J49" s="230">
        <v>4</v>
      </c>
      <c r="K49" s="230">
        <v>4</v>
      </c>
      <c r="L49" s="230">
        <v>4</v>
      </c>
      <c r="M49" s="230">
        <v>4</v>
      </c>
      <c r="N49" s="225" t="s">
        <v>168</v>
      </c>
    </row>
    <row r="50" spans="1:14" s="224" customFormat="1" ht="19.899999999999999" customHeight="1" x14ac:dyDescent="0.2">
      <c r="A50" s="225" t="s">
        <v>430</v>
      </c>
      <c r="B50" s="231">
        <v>42.8</v>
      </c>
      <c r="C50" s="231">
        <v>39</v>
      </c>
      <c r="D50" s="247">
        <v>33.299999999999997</v>
      </c>
      <c r="E50" s="247">
        <v>61</v>
      </c>
      <c r="F50" s="247">
        <v>60.6</v>
      </c>
      <c r="G50" s="247">
        <v>45.4</v>
      </c>
      <c r="H50" s="230">
        <v>4</v>
      </c>
      <c r="I50" s="230">
        <v>3</v>
      </c>
      <c r="J50" s="230">
        <v>3</v>
      </c>
      <c r="K50" s="230">
        <v>2</v>
      </c>
      <c r="L50" s="230">
        <v>2</v>
      </c>
      <c r="M50" s="230">
        <v>2</v>
      </c>
      <c r="N50" s="225" t="s">
        <v>429</v>
      </c>
    </row>
    <row r="51" spans="1:14" s="224" customFormat="1" ht="19.899999999999999" customHeight="1" x14ac:dyDescent="0.2">
      <c r="A51" s="225" t="s">
        <v>428</v>
      </c>
      <c r="B51" s="231">
        <v>0</v>
      </c>
      <c r="C51" s="231">
        <v>0</v>
      </c>
      <c r="D51" s="247">
        <v>0.05</v>
      </c>
      <c r="E51" s="247">
        <v>0.2</v>
      </c>
      <c r="F51" s="247">
        <v>0.1</v>
      </c>
      <c r="G51" s="247">
        <v>0</v>
      </c>
      <c r="H51" s="230">
        <v>0</v>
      </c>
      <c r="I51" s="230">
        <v>0</v>
      </c>
      <c r="J51" s="230">
        <v>0</v>
      </c>
      <c r="K51" s="230">
        <v>0</v>
      </c>
      <c r="L51" s="230">
        <v>0</v>
      </c>
      <c r="M51" s="230">
        <v>0</v>
      </c>
      <c r="N51" s="225" t="s">
        <v>427</v>
      </c>
    </row>
    <row r="52" spans="1:14" s="224" customFormat="1" ht="19.899999999999999" customHeight="1" x14ac:dyDescent="0.2">
      <c r="A52" s="225" t="s">
        <v>426</v>
      </c>
      <c r="B52" s="231">
        <v>55.1</v>
      </c>
      <c r="C52" s="231">
        <v>68.77</v>
      </c>
      <c r="D52" s="247">
        <v>28.5</v>
      </c>
      <c r="E52" s="247">
        <v>84.1</v>
      </c>
      <c r="F52" s="247">
        <v>58.5</v>
      </c>
      <c r="G52" s="247">
        <v>0</v>
      </c>
      <c r="H52" s="230">
        <v>11</v>
      </c>
      <c r="I52" s="230">
        <v>4</v>
      </c>
      <c r="J52" s="230">
        <v>4</v>
      </c>
      <c r="K52" s="230">
        <v>4</v>
      </c>
      <c r="L52" s="230">
        <v>4</v>
      </c>
      <c r="M52" s="230">
        <v>0</v>
      </c>
      <c r="N52" s="225" t="s">
        <v>425</v>
      </c>
    </row>
    <row r="53" spans="1:14" s="224" customFormat="1" ht="21.75" customHeight="1" x14ac:dyDescent="0.2">
      <c r="A53" s="225" t="s">
        <v>424</v>
      </c>
      <c r="B53" s="231">
        <v>0</v>
      </c>
      <c r="C53" s="231">
        <v>0</v>
      </c>
      <c r="D53" s="247">
        <v>8.1999999999999993</v>
      </c>
      <c r="E53" s="247">
        <v>16.399999999999999</v>
      </c>
      <c r="F53" s="247">
        <v>3.2</v>
      </c>
      <c r="G53" s="247">
        <v>2.1</v>
      </c>
      <c r="H53" s="230">
        <v>7</v>
      </c>
      <c r="I53" s="230">
        <v>0</v>
      </c>
      <c r="J53" s="230">
        <v>3</v>
      </c>
      <c r="K53" s="230">
        <v>3</v>
      </c>
      <c r="L53" s="230">
        <v>3</v>
      </c>
      <c r="M53" s="230">
        <v>3</v>
      </c>
      <c r="N53" s="248" t="s">
        <v>423</v>
      </c>
    </row>
    <row r="54" spans="1:14" s="224" customFormat="1" ht="19.899999999999999" customHeight="1" x14ac:dyDescent="0.2">
      <c r="A54" s="225" t="s">
        <v>422</v>
      </c>
      <c r="B54" s="231">
        <v>0</v>
      </c>
      <c r="C54" s="231">
        <v>0</v>
      </c>
      <c r="D54" s="247">
        <v>0</v>
      </c>
      <c r="E54" s="247">
        <v>0</v>
      </c>
      <c r="F54" s="247">
        <v>0</v>
      </c>
      <c r="G54" s="247">
        <v>0</v>
      </c>
      <c r="H54" s="230">
        <v>0</v>
      </c>
      <c r="I54" s="230">
        <v>0</v>
      </c>
      <c r="J54" s="230">
        <v>0</v>
      </c>
      <c r="K54" s="230">
        <v>0</v>
      </c>
      <c r="L54" s="230">
        <v>0</v>
      </c>
      <c r="M54" s="230">
        <v>0</v>
      </c>
      <c r="N54" s="225" t="s">
        <v>421</v>
      </c>
    </row>
    <row r="55" spans="1:14" s="224" customFormat="1" ht="19.899999999999999" customHeight="1" x14ac:dyDescent="0.2">
      <c r="A55" s="225" t="s">
        <v>420</v>
      </c>
      <c r="B55" s="231">
        <v>0</v>
      </c>
      <c r="C55" s="231">
        <v>0</v>
      </c>
      <c r="D55" s="247">
        <v>0</v>
      </c>
      <c r="E55" s="247">
        <v>0</v>
      </c>
      <c r="F55" s="247">
        <v>0</v>
      </c>
      <c r="G55" s="247">
        <v>0</v>
      </c>
      <c r="H55" s="230">
        <v>0</v>
      </c>
      <c r="I55" s="230">
        <v>0</v>
      </c>
      <c r="J55" s="230">
        <v>0</v>
      </c>
      <c r="K55" s="230">
        <v>0</v>
      </c>
      <c r="L55" s="230">
        <v>0</v>
      </c>
      <c r="M55" s="230">
        <v>0</v>
      </c>
      <c r="N55" s="225" t="s">
        <v>419</v>
      </c>
    </row>
    <row r="56" spans="1:14" s="224" customFormat="1" ht="19.899999999999999" customHeight="1" x14ac:dyDescent="0.2">
      <c r="A56" s="225" t="s">
        <v>418</v>
      </c>
      <c r="B56" s="231"/>
      <c r="C56" s="231"/>
      <c r="D56" s="247"/>
      <c r="E56" s="247"/>
      <c r="F56" s="247"/>
      <c r="G56" s="247">
        <v>92.8</v>
      </c>
      <c r="H56" s="230"/>
      <c r="I56" s="230"/>
      <c r="J56" s="230"/>
      <c r="K56" s="230"/>
      <c r="L56" s="230"/>
      <c r="M56" s="230">
        <v>12</v>
      </c>
      <c r="N56" s="225" t="s">
        <v>213</v>
      </c>
    </row>
    <row r="57" spans="1:14" s="224" customFormat="1" ht="19.899999999999999" customHeight="1" x14ac:dyDescent="0.2">
      <c r="A57" s="225" t="s">
        <v>417</v>
      </c>
      <c r="B57" s="231">
        <v>0</v>
      </c>
      <c r="C57" s="231">
        <v>0</v>
      </c>
      <c r="D57" s="247">
        <v>0</v>
      </c>
      <c r="E57" s="247">
        <v>0</v>
      </c>
      <c r="F57" s="247">
        <v>0</v>
      </c>
      <c r="G57" s="247">
        <v>0</v>
      </c>
      <c r="H57" s="230">
        <v>0</v>
      </c>
      <c r="I57" s="230">
        <v>0</v>
      </c>
      <c r="J57" s="230">
        <v>0</v>
      </c>
      <c r="K57" s="230">
        <v>0</v>
      </c>
      <c r="L57" s="230">
        <v>0</v>
      </c>
      <c r="M57" s="230">
        <v>0</v>
      </c>
      <c r="N57" s="225" t="s">
        <v>168</v>
      </c>
    </row>
    <row r="58" spans="1:14" s="224" customFormat="1" ht="19.899999999999999" customHeight="1" x14ac:dyDescent="0.2">
      <c r="A58" s="225" t="s">
        <v>416</v>
      </c>
      <c r="B58" s="231">
        <v>0</v>
      </c>
      <c r="C58" s="231">
        <v>0</v>
      </c>
      <c r="D58" s="247">
        <v>0</v>
      </c>
      <c r="E58" s="247">
        <v>0</v>
      </c>
      <c r="F58" s="247">
        <v>0</v>
      </c>
      <c r="G58" s="247">
        <v>0</v>
      </c>
      <c r="H58" s="230">
        <v>0</v>
      </c>
      <c r="I58" s="230">
        <v>0</v>
      </c>
      <c r="J58" s="230">
        <v>0</v>
      </c>
      <c r="K58" s="230">
        <v>0</v>
      </c>
      <c r="L58" s="230">
        <v>0</v>
      </c>
      <c r="M58" s="230">
        <v>0</v>
      </c>
      <c r="N58" s="225" t="s">
        <v>168</v>
      </c>
    </row>
    <row r="59" spans="1:14" s="224" customFormat="1" ht="19.899999999999999" customHeight="1" x14ac:dyDescent="0.2">
      <c r="A59" s="225" t="s">
        <v>415</v>
      </c>
      <c r="B59" s="231">
        <v>26</v>
      </c>
      <c r="C59" s="231">
        <v>24.875</v>
      </c>
      <c r="D59" s="247">
        <v>22.5</v>
      </c>
      <c r="E59" s="247">
        <v>23</v>
      </c>
      <c r="F59" s="247">
        <v>18.5</v>
      </c>
      <c r="G59" s="247">
        <v>27</v>
      </c>
      <c r="H59" s="230">
        <v>9</v>
      </c>
      <c r="I59" s="230">
        <v>8</v>
      </c>
      <c r="J59" s="230">
        <v>0</v>
      </c>
      <c r="K59" s="230">
        <v>6</v>
      </c>
      <c r="L59" s="230">
        <v>4</v>
      </c>
      <c r="M59" s="230">
        <v>0</v>
      </c>
      <c r="N59" s="225" t="s">
        <v>168</v>
      </c>
    </row>
    <row r="60" spans="1:14" s="224" customFormat="1" ht="19.899999999999999" customHeight="1" x14ac:dyDescent="0.2">
      <c r="A60" s="228" t="s">
        <v>165</v>
      </c>
      <c r="B60" s="227">
        <f t="shared" ref="B60:M60" si="0">SUM(B5:B59)</f>
        <v>3593.4</v>
      </c>
      <c r="C60" s="227">
        <f t="shared" si="0"/>
        <v>2910.1330000000007</v>
      </c>
      <c r="D60" s="227">
        <f t="shared" si="0"/>
        <v>3319.6550000000007</v>
      </c>
      <c r="E60" s="227">
        <f t="shared" si="0"/>
        <v>4351.7</v>
      </c>
      <c r="F60" s="227">
        <f t="shared" si="0"/>
        <v>5192.9000000000005</v>
      </c>
      <c r="G60" s="227">
        <f t="shared" si="0"/>
        <v>4606.6000000000004</v>
      </c>
      <c r="H60" s="227">
        <f t="shared" si="0"/>
        <v>248</v>
      </c>
      <c r="I60" s="227">
        <f t="shared" si="0"/>
        <v>187</v>
      </c>
      <c r="J60" s="227">
        <f t="shared" si="0"/>
        <v>165</v>
      </c>
      <c r="K60" s="227">
        <f t="shared" si="0"/>
        <v>173</v>
      </c>
      <c r="L60" s="227">
        <f t="shared" si="0"/>
        <v>193</v>
      </c>
      <c r="M60" s="227">
        <f t="shared" si="0"/>
        <v>198</v>
      </c>
      <c r="N60" s="225"/>
    </row>
    <row r="61" spans="1:14" s="244" customFormat="1" ht="13.15" customHeight="1" x14ac:dyDescent="0.2">
      <c r="F61" s="246"/>
      <c r="G61" s="246"/>
      <c r="L61" s="246"/>
      <c r="M61" s="246"/>
    </row>
    <row r="62" spans="1:14" s="244" customFormat="1" ht="19.899999999999999" customHeight="1" x14ac:dyDescent="0.2">
      <c r="A62" s="240" t="s">
        <v>414</v>
      </c>
      <c r="B62" s="243"/>
      <c r="C62" s="243"/>
      <c r="D62" s="243"/>
      <c r="E62" s="243"/>
      <c r="F62" s="242"/>
      <c r="G62" s="242"/>
      <c r="H62" s="240"/>
      <c r="I62" s="240"/>
      <c r="J62" s="240"/>
      <c r="K62" s="240"/>
      <c r="L62" s="241"/>
      <c r="M62" s="241"/>
    </row>
    <row r="63" spans="1:14" s="244" customFormat="1" ht="19.899999999999999" customHeight="1" x14ac:dyDescent="0.2">
      <c r="A63" s="240" t="s">
        <v>413</v>
      </c>
      <c r="B63" s="243"/>
      <c r="C63" s="243"/>
      <c r="D63" s="243"/>
      <c r="E63" s="243"/>
      <c r="F63" s="242"/>
      <c r="G63" s="242"/>
      <c r="H63" s="240"/>
      <c r="I63" s="240"/>
      <c r="J63" s="240"/>
      <c r="K63" s="240"/>
      <c r="L63" s="241"/>
      <c r="M63" s="241"/>
    </row>
    <row r="64" spans="1:14" s="244" customFormat="1" ht="19.899999999999999" customHeight="1" x14ac:dyDescent="0.2">
      <c r="A64" s="245" t="s">
        <v>412</v>
      </c>
      <c r="B64" s="243"/>
      <c r="C64" s="243"/>
      <c r="D64" s="243"/>
      <c r="E64" s="243"/>
      <c r="F64" s="242"/>
      <c r="G64" s="242"/>
      <c r="H64" s="240"/>
      <c r="I64" s="240"/>
      <c r="J64" s="240"/>
      <c r="K64" s="240"/>
      <c r="L64" s="241"/>
      <c r="M64" s="241"/>
    </row>
    <row r="65" spans="1:14" ht="19.899999999999999" customHeight="1" x14ac:dyDescent="0.2">
      <c r="A65" s="243" t="s">
        <v>411</v>
      </c>
      <c r="B65" s="243"/>
      <c r="C65" s="243"/>
      <c r="D65" s="243"/>
      <c r="E65" s="243"/>
      <c r="F65" s="242"/>
      <c r="G65" s="242"/>
      <c r="H65" s="240"/>
      <c r="I65" s="240"/>
      <c r="J65" s="240"/>
      <c r="K65" s="240"/>
      <c r="L65" s="241"/>
      <c r="M65" s="241"/>
      <c r="N65" s="240"/>
    </row>
    <row r="66" spans="1:14" ht="19.899999999999999" customHeight="1" x14ac:dyDescent="0.2">
      <c r="A66" s="1496" t="s">
        <v>410</v>
      </c>
      <c r="B66" s="1496"/>
      <c r="C66" s="1496"/>
      <c r="D66" s="1496"/>
      <c r="E66" s="1496"/>
      <c r="F66" s="1496"/>
      <c r="G66" s="1496"/>
      <c r="H66" s="1496"/>
      <c r="I66" s="1496"/>
      <c r="J66" s="1496"/>
      <c r="K66" s="1496"/>
      <c r="L66" s="1496"/>
      <c r="M66" s="1496"/>
      <c r="N66" s="1496"/>
    </row>
    <row r="76" spans="1:14" ht="19.899999999999999" customHeight="1" x14ac:dyDescent="0.2">
      <c r="F76" s="236"/>
      <c r="G76" s="236"/>
      <c r="L76" s="239"/>
      <c r="M76" s="239"/>
      <c r="N76" s="236"/>
    </row>
  </sheetData>
  <sheetProtection selectLockedCells="1"/>
  <mergeCells count="8">
    <mergeCell ref="A33:N33"/>
    <mergeCell ref="A66:N66"/>
    <mergeCell ref="A1:L1"/>
    <mergeCell ref="A2:I2"/>
    <mergeCell ref="A3:A4"/>
    <mergeCell ref="N3:N4"/>
    <mergeCell ref="B3:G3"/>
    <mergeCell ref="H3:M3"/>
  </mergeCells>
  <printOptions horizontalCentered="1"/>
  <pageMargins left="0.78740157480314965" right="0.78740157480314965" top="0.78740157480314965" bottom="0.51181102362204722" header="0.51181102362204722" footer="0.51181102362204722"/>
  <pageSetup paperSize="9" scale="59" orientation="portrait" blackAndWhite="1" horizontalDpi="300" verticalDpi="300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showGridLines="0" zoomScaleNormal="100" zoomScaleSheetLayoutView="100" workbookViewId="0">
      <pane ySplit="4" topLeftCell="A23" activePane="bottomLeft" state="frozen"/>
      <selection activeCell="I16" sqref="I16"/>
      <selection pane="bottomLeft" activeCell="D53" sqref="D53"/>
    </sheetView>
  </sheetViews>
  <sheetFormatPr defaultRowHeight="19.899999999999999" customHeight="1" x14ac:dyDescent="0.2"/>
  <cols>
    <col min="1" max="1" width="25.7109375" style="223" customWidth="1"/>
    <col min="2" max="13" width="7.7109375" style="223" customWidth="1"/>
    <col min="14" max="14" width="19.42578125" style="223" customWidth="1"/>
    <col min="15" max="15" width="14.28515625" style="223" customWidth="1"/>
    <col min="16" max="16384" width="9.140625" style="223"/>
  </cols>
  <sheetData>
    <row r="1" spans="1:14" ht="19.899999999999999" customHeight="1" x14ac:dyDescent="0.2">
      <c r="A1" s="1538" t="s">
        <v>210</v>
      </c>
      <c r="B1" s="1538"/>
      <c r="C1" s="1538"/>
      <c r="D1" s="1538"/>
      <c r="E1" s="1538"/>
      <c r="F1" s="1538"/>
      <c r="G1" s="1538"/>
      <c r="H1" s="1538"/>
      <c r="I1" s="1538"/>
      <c r="J1" s="1538"/>
      <c r="K1" s="1538"/>
      <c r="L1" s="1538"/>
      <c r="M1" s="197"/>
      <c r="N1" s="235" t="s">
        <v>409</v>
      </c>
    </row>
    <row r="2" spans="1:14" ht="19.899999999999999" customHeight="1" x14ac:dyDescent="0.2">
      <c r="A2" s="1413" t="s">
        <v>408</v>
      </c>
      <c r="B2" s="1518"/>
      <c r="C2" s="1518"/>
      <c r="D2" s="1518"/>
      <c r="E2" s="1518"/>
      <c r="F2" s="1518"/>
      <c r="G2" s="234"/>
    </row>
    <row r="3" spans="1:14" ht="19.899999999999999" customHeight="1" x14ac:dyDescent="0.2">
      <c r="A3" s="1551" t="s">
        <v>207</v>
      </c>
      <c r="B3" s="1542" t="s">
        <v>206</v>
      </c>
      <c r="C3" s="1543"/>
      <c r="D3" s="1543"/>
      <c r="E3" s="1543"/>
      <c r="F3" s="1543"/>
      <c r="G3" s="1544"/>
      <c r="H3" s="1555" t="s">
        <v>45</v>
      </c>
      <c r="I3" s="1556"/>
      <c r="J3" s="1556"/>
      <c r="K3" s="1556"/>
      <c r="L3" s="1556"/>
      <c r="M3" s="1557"/>
      <c r="N3" s="1553" t="s">
        <v>205</v>
      </c>
    </row>
    <row r="4" spans="1:14" ht="19.899999999999999" customHeight="1" x14ac:dyDescent="0.2">
      <c r="A4" s="1552"/>
      <c r="B4" s="233">
        <v>2011</v>
      </c>
      <c r="C4" s="233">
        <v>2012</v>
      </c>
      <c r="D4" s="233">
        <v>2013</v>
      </c>
      <c r="E4" s="233">
        <v>2014</v>
      </c>
      <c r="F4" s="233">
        <v>2015</v>
      </c>
      <c r="G4" s="233">
        <v>2016</v>
      </c>
      <c r="H4" s="233">
        <v>2011</v>
      </c>
      <c r="I4" s="233">
        <v>2012</v>
      </c>
      <c r="J4" s="233">
        <v>2013</v>
      </c>
      <c r="K4" s="233">
        <v>2014</v>
      </c>
      <c r="L4" s="233">
        <v>2015</v>
      </c>
      <c r="M4" s="233">
        <v>2016</v>
      </c>
      <c r="N4" s="1554"/>
    </row>
    <row r="5" spans="1:14" s="224" customFormat="1" ht="19.899999999999999" customHeight="1" x14ac:dyDescent="0.2">
      <c r="A5" s="225" t="s">
        <v>365</v>
      </c>
      <c r="B5" s="231">
        <v>57.6</v>
      </c>
      <c r="C5" s="231">
        <v>42.9</v>
      </c>
      <c r="D5" s="231">
        <v>0.6</v>
      </c>
      <c r="E5" s="231">
        <v>14.2</v>
      </c>
      <c r="F5" s="231">
        <v>23.66</v>
      </c>
      <c r="G5" s="231">
        <v>100.77</v>
      </c>
      <c r="H5" s="230">
        <v>2</v>
      </c>
      <c r="I5" s="230">
        <v>3</v>
      </c>
      <c r="J5" s="230">
        <v>1</v>
      </c>
      <c r="K5" s="230">
        <v>1</v>
      </c>
      <c r="L5" s="230">
        <v>1</v>
      </c>
      <c r="M5" s="229">
        <v>6</v>
      </c>
      <c r="N5" s="225" t="s">
        <v>407</v>
      </c>
    </row>
    <row r="6" spans="1:14" s="224" customFormat="1" ht="19.899999999999999" customHeight="1" x14ac:dyDescent="0.2">
      <c r="A6" s="225" t="s">
        <v>406</v>
      </c>
      <c r="B6" s="231">
        <v>146.19999999999999</v>
      </c>
      <c r="C6" s="231">
        <v>77.900000000000006</v>
      </c>
      <c r="D6" s="231">
        <v>80.2</v>
      </c>
      <c r="E6" s="231">
        <v>92.9</v>
      </c>
      <c r="F6" s="231">
        <v>104.12</v>
      </c>
      <c r="G6" s="231">
        <v>55.8</v>
      </c>
      <c r="H6" s="230">
        <v>12</v>
      </c>
      <c r="I6" s="230">
        <v>13</v>
      </c>
      <c r="J6" s="230">
        <v>12</v>
      </c>
      <c r="K6" s="230">
        <v>11</v>
      </c>
      <c r="L6" s="230">
        <v>11</v>
      </c>
      <c r="M6" s="229">
        <v>10</v>
      </c>
      <c r="N6" s="225" t="s">
        <v>405</v>
      </c>
    </row>
    <row r="7" spans="1:14" s="224" customFormat="1" ht="19.899999999999999" customHeight="1" x14ac:dyDescent="0.2">
      <c r="A7" s="225" t="s">
        <v>404</v>
      </c>
      <c r="B7" s="231">
        <v>34.6</v>
      </c>
      <c r="C7" s="231">
        <v>0.04</v>
      </c>
      <c r="D7" s="231">
        <v>0</v>
      </c>
      <c r="E7" s="231">
        <v>4.2</v>
      </c>
      <c r="F7" s="231">
        <v>0</v>
      </c>
      <c r="G7" s="231">
        <v>0</v>
      </c>
      <c r="H7" s="230">
        <v>1</v>
      </c>
      <c r="I7" s="230">
        <v>1</v>
      </c>
      <c r="J7" s="230">
        <v>1</v>
      </c>
      <c r="K7" s="230">
        <v>1</v>
      </c>
      <c r="L7" s="230">
        <v>1</v>
      </c>
      <c r="M7" s="229">
        <v>0</v>
      </c>
      <c r="N7" s="225" t="s">
        <v>403</v>
      </c>
    </row>
    <row r="8" spans="1:14" s="224" customFormat="1" ht="19.899999999999999" customHeight="1" x14ac:dyDescent="0.2">
      <c r="A8" s="225" t="s">
        <v>402</v>
      </c>
      <c r="B8" s="231">
        <v>244.7</v>
      </c>
      <c r="C8" s="231">
        <v>227.8</v>
      </c>
      <c r="D8" s="231">
        <v>200.9</v>
      </c>
      <c r="E8" s="231">
        <v>40</v>
      </c>
      <c r="F8" s="231">
        <v>183.5</v>
      </c>
      <c r="G8" s="231">
        <v>172.39</v>
      </c>
      <c r="H8" s="230">
        <v>17</v>
      </c>
      <c r="I8" s="230">
        <v>17</v>
      </c>
      <c r="J8" s="230">
        <v>14</v>
      </c>
      <c r="K8" s="230">
        <v>14</v>
      </c>
      <c r="L8" s="230">
        <v>12</v>
      </c>
      <c r="M8" s="229">
        <v>12</v>
      </c>
      <c r="N8" s="225" t="s">
        <v>401</v>
      </c>
    </row>
    <row r="9" spans="1:14" s="224" customFormat="1" ht="19.899999999999999" customHeight="1" x14ac:dyDescent="0.2">
      <c r="A9" s="225" t="s">
        <v>400</v>
      </c>
      <c r="B9" s="231">
        <v>53</v>
      </c>
      <c r="C9" s="231">
        <v>0</v>
      </c>
      <c r="D9" s="231">
        <v>20</v>
      </c>
      <c r="E9" s="231">
        <v>0</v>
      </c>
      <c r="F9" s="231">
        <v>8.5</v>
      </c>
      <c r="G9" s="231">
        <v>0</v>
      </c>
      <c r="H9" s="230">
        <v>6</v>
      </c>
      <c r="I9" s="230">
        <v>4</v>
      </c>
      <c r="J9" s="230">
        <v>8</v>
      </c>
      <c r="K9" s="230">
        <v>0</v>
      </c>
      <c r="L9" s="230">
        <v>17</v>
      </c>
      <c r="M9" s="229">
        <v>7</v>
      </c>
      <c r="N9" s="225" t="s">
        <v>399</v>
      </c>
    </row>
    <row r="10" spans="1:14" s="224" customFormat="1" ht="19.899999999999999" customHeight="1" x14ac:dyDescent="0.2">
      <c r="A10" s="225" t="s">
        <v>398</v>
      </c>
      <c r="B10" s="231">
        <v>0</v>
      </c>
      <c r="C10" s="231">
        <v>0.1</v>
      </c>
      <c r="D10" s="231">
        <v>0</v>
      </c>
      <c r="E10" s="231">
        <v>2</v>
      </c>
      <c r="F10" s="231">
        <v>0</v>
      </c>
      <c r="G10" s="231">
        <v>0</v>
      </c>
      <c r="H10" s="230">
        <v>0</v>
      </c>
      <c r="I10" s="230">
        <v>0</v>
      </c>
      <c r="J10" s="230">
        <v>0</v>
      </c>
      <c r="K10" s="230">
        <v>0</v>
      </c>
      <c r="L10" s="230">
        <v>0</v>
      </c>
      <c r="M10" s="229">
        <v>0</v>
      </c>
      <c r="N10" s="225" t="s">
        <v>397</v>
      </c>
    </row>
    <row r="11" spans="1:14" s="224" customFormat="1" ht="19.899999999999999" customHeight="1" x14ac:dyDescent="0.2">
      <c r="A11" s="225" t="s">
        <v>396</v>
      </c>
      <c r="B11" s="231">
        <v>668.1</v>
      </c>
      <c r="C11" s="231">
        <v>387.5</v>
      </c>
      <c r="D11" s="231">
        <v>57</v>
      </c>
      <c r="E11" s="231">
        <v>40</v>
      </c>
      <c r="F11" s="231">
        <v>123.8</v>
      </c>
      <c r="G11" s="231">
        <v>114.8</v>
      </c>
      <c r="H11" s="230">
        <v>5</v>
      </c>
      <c r="I11" s="230">
        <v>5</v>
      </c>
      <c r="J11" s="230">
        <v>5</v>
      </c>
      <c r="K11" s="230">
        <v>5</v>
      </c>
      <c r="L11" s="230">
        <v>5</v>
      </c>
      <c r="M11" s="229">
        <v>6</v>
      </c>
      <c r="N11" s="225" t="s">
        <v>395</v>
      </c>
    </row>
    <row r="12" spans="1:14" s="224" customFormat="1" ht="19.899999999999999" customHeight="1" x14ac:dyDescent="0.2">
      <c r="A12" s="225" t="s">
        <v>394</v>
      </c>
      <c r="B12" s="231">
        <v>274.7</v>
      </c>
      <c r="C12" s="231">
        <v>186.7</v>
      </c>
      <c r="D12" s="231">
        <v>123.4</v>
      </c>
      <c r="E12" s="231">
        <v>107.2</v>
      </c>
      <c r="F12" s="231">
        <v>173.19</v>
      </c>
      <c r="G12" s="231">
        <v>167.96</v>
      </c>
      <c r="H12" s="230">
        <v>21</v>
      </c>
      <c r="I12" s="230">
        <v>15</v>
      </c>
      <c r="J12" s="230">
        <v>12</v>
      </c>
      <c r="K12" s="230">
        <v>7</v>
      </c>
      <c r="L12" s="230">
        <v>7</v>
      </c>
      <c r="M12" s="229">
        <v>7</v>
      </c>
      <c r="N12" s="225" t="s">
        <v>388</v>
      </c>
    </row>
    <row r="13" spans="1:14" s="224" customFormat="1" ht="19.899999999999999" customHeight="1" x14ac:dyDescent="0.2">
      <c r="A13" s="225" t="s">
        <v>393</v>
      </c>
      <c r="B13" s="231">
        <v>108.5</v>
      </c>
      <c r="C13" s="231">
        <v>162.4</v>
      </c>
      <c r="D13" s="231">
        <v>72.400000000000006</v>
      </c>
      <c r="E13" s="231">
        <v>110.89</v>
      </c>
      <c r="F13" s="231">
        <v>124.37</v>
      </c>
      <c r="G13" s="231">
        <v>95.18</v>
      </c>
      <c r="H13" s="230">
        <v>5</v>
      </c>
      <c r="I13" s="230">
        <v>10</v>
      </c>
      <c r="J13" s="230">
        <v>10</v>
      </c>
      <c r="K13" s="230">
        <v>10</v>
      </c>
      <c r="L13" s="230">
        <v>9</v>
      </c>
      <c r="M13" s="229">
        <v>9</v>
      </c>
      <c r="N13" s="225" t="s">
        <v>392</v>
      </c>
    </row>
    <row r="14" spans="1:14" s="224" customFormat="1" ht="19.899999999999999" customHeight="1" x14ac:dyDescent="0.2">
      <c r="A14" s="225" t="s">
        <v>391</v>
      </c>
      <c r="B14" s="231">
        <v>97.3</v>
      </c>
      <c r="C14" s="231">
        <v>28.5</v>
      </c>
      <c r="D14" s="231">
        <v>47</v>
      </c>
      <c r="E14" s="231">
        <v>21</v>
      </c>
      <c r="F14" s="231">
        <v>41.5</v>
      </c>
      <c r="G14" s="231">
        <v>75.5</v>
      </c>
      <c r="H14" s="230">
        <v>19</v>
      </c>
      <c r="I14" s="230">
        <v>13</v>
      </c>
      <c r="J14" s="230">
        <v>8</v>
      </c>
      <c r="K14" s="230">
        <v>17</v>
      </c>
      <c r="L14" s="230">
        <v>15</v>
      </c>
      <c r="M14" s="229">
        <v>12</v>
      </c>
      <c r="N14" s="225" t="s">
        <v>390</v>
      </c>
    </row>
    <row r="15" spans="1:14" s="224" customFormat="1" ht="19.899999999999999" customHeight="1" x14ac:dyDescent="0.2">
      <c r="A15" s="225" t="s">
        <v>389</v>
      </c>
      <c r="B15" s="231">
        <v>525</v>
      </c>
      <c r="C15" s="231">
        <v>525</v>
      </c>
      <c r="D15" s="231">
        <v>387</v>
      </c>
      <c r="E15" s="231">
        <v>400</v>
      </c>
      <c r="F15" s="231">
        <v>514</v>
      </c>
      <c r="G15" s="231">
        <v>514</v>
      </c>
      <c r="H15" s="230">
        <v>30</v>
      </c>
      <c r="I15" s="230">
        <v>30</v>
      </c>
      <c r="J15" s="230">
        <v>30</v>
      </c>
      <c r="K15" s="230">
        <v>31</v>
      </c>
      <c r="L15" s="230">
        <v>31</v>
      </c>
      <c r="M15" s="229">
        <v>16</v>
      </c>
      <c r="N15" s="225" t="s">
        <v>388</v>
      </c>
    </row>
    <row r="16" spans="1:14" s="224" customFormat="1" ht="19.899999999999999" customHeight="1" x14ac:dyDescent="0.2">
      <c r="A16" s="225" t="s">
        <v>387</v>
      </c>
      <c r="B16" s="231">
        <v>21</v>
      </c>
      <c r="C16" s="231">
        <v>166</v>
      </c>
      <c r="D16" s="231">
        <v>98</v>
      </c>
      <c r="E16" s="231">
        <v>40</v>
      </c>
      <c r="F16" s="231">
        <v>1</v>
      </c>
      <c r="G16" s="231">
        <v>1</v>
      </c>
      <c r="H16" s="230">
        <v>2</v>
      </c>
      <c r="I16" s="230">
        <v>30</v>
      </c>
      <c r="J16" s="230">
        <v>0</v>
      </c>
      <c r="K16" s="230">
        <v>0</v>
      </c>
      <c r="L16" s="230">
        <v>0</v>
      </c>
      <c r="M16" s="229">
        <v>0</v>
      </c>
      <c r="N16" s="225" t="s">
        <v>386</v>
      </c>
    </row>
    <row r="17" spans="1:14" s="224" customFormat="1" ht="19.899999999999999" customHeight="1" x14ac:dyDescent="0.2">
      <c r="A17" s="225" t="s">
        <v>385</v>
      </c>
      <c r="B17" s="231">
        <v>280.7</v>
      </c>
      <c r="C17" s="231">
        <v>148.1</v>
      </c>
      <c r="D17" s="231">
        <v>225.8</v>
      </c>
      <c r="E17" s="231">
        <v>169.8</v>
      </c>
      <c r="F17" s="231">
        <v>275.7</v>
      </c>
      <c r="G17" s="231">
        <v>234.46</v>
      </c>
      <c r="H17" s="230">
        <v>47</v>
      </c>
      <c r="I17" s="230">
        <v>46</v>
      </c>
      <c r="J17" s="230">
        <v>26</v>
      </c>
      <c r="K17" s="230">
        <v>22</v>
      </c>
      <c r="L17" s="230">
        <v>22</v>
      </c>
      <c r="M17" s="229">
        <v>22</v>
      </c>
      <c r="N17" s="225" t="s">
        <v>352</v>
      </c>
    </row>
    <row r="18" spans="1:14" s="224" customFormat="1" ht="19.899999999999999" customHeight="1" x14ac:dyDescent="0.2">
      <c r="A18" s="225" t="s">
        <v>384</v>
      </c>
      <c r="B18" s="231">
        <v>409</v>
      </c>
      <c r="C18" s="231">
        <v>254</v>
      </c>
      <c r="D18" s="231">
        <v>201</v>
      </c>
      <c r="E18" s="231">
        <v>317</v>
      </c>
      <c r="F18" s="231">
        <v>635.5</v>
      </c>
      <c r="G18" s="231">
        <v>420.74</v>
      </c>
      <c r="H18" s="230">
        <v>44</v>
      </c>
      <c r="I18" s="230">
        <v>34</v>
      </c>
      <c r="J18" s="230">
        <v>25</v>
      </c>
      <c r="K18" s="230">
        <v>21</v>
      </c>
      <c r="L18" s="230">
        <v>21</v>
      </c>
      <c r="M18" s="229">
        <v>21</v>
      </c>
      <c r="N18" s="225" t="s">
        <v>383</v>
      </c>
    </row>
    <row r="19" spans="1:14" s="224" customFormat="1" ht="19.899999999999999" customHeight="1" x14ac:dyDescent="0.2">
      <c r="A19" s="225" t="s">
        <v>382</v>
      </c>
      <c r="B19" s="231">
        <v>0</v>
      </c>
      <c r="C19" s="231"/>
      <c r="D19" s="231">
        <v>0.5</v>
      </c>
      <c r="E19" s="231"/>
      <c r="F19" s="231">
        <v>0.5</v>
      </c>
      <c r="G19" s="231">
        <v>0</v>
      </c>
      <c r="H19" s="230">
        <v>0</v>
      </c>
      <c r="I19" s="230"/>
      <c r="J19" s="230">
        <v>0</v>
      </c>
      <c r="K19" s="230"/>
      <c r="L19" s="230">
        <v>0</v>
      </c>
      <c r="M19" s="229">
        <v>0</v>
      </c>
      <c r="N19" s="225" t="s">
        <v>381</v>
      </c>
    </row>
    <row r="20" spans="1:14" s="224" customFormat="1" ht="19.899999999999999" customHeight="1" x14ac:dyDescent="0.2">
      <c r="A20" s="225" t="s">
        <v>380</v>
      </c>
      <c r="B20" s="231">
        <v>26</v>
      </c>
      <c r="C20" s="231">
        <v>38.200000000000003</v>
      </c>
      <c r="D20" s="231">
        <v>0</v>
      </c>
      <c r="E20" s="231">
        <v>39.5</v>
      </c>
      <c r="F20" s="231">
        <v>68.59</v>
      </c>
      <c r="G20" s="231">
        <v>40</v>
      </c>
      <c r="H20" s="230">
        <v>4</v>
      </c>
      <c r="I20" s="230">
        <v>5</v>
      </c>
      <c r="J20" s="230">
        <v>4</v>
      </c>
      <c r="K20" s="230">
        <v>3</v>
      </c>
      <c r="L20" s="230">
        <v>3</v>
      </c>
      <c r="M20" s="229">
        <v>3</v>
      </c>
      <c r="N20" s="225" t="s">
        <v>379</v>
      </c>
    </row>
    <row r="21" spans="1:14" s="224" customFormat="1" ht="19.899999999999999" customHeight="1" x14ac:dyDescent="0.2">
      <c r="A21" s="225" t="s">
        <v>378</v>
      </c>
      <c r="B21" s="231">
        <v>210.6</v>
      </c>
      <c r="C21" s="231">
        <v>239.8</v>
      </c>
      <c r="D21" s="231">
        <v>305</v>
      </c>
      <c r="E21" s="231">
        <v>352.98</v>
      </c>
      <c r="F21" s="231">
        <v>377.52</v>
      </c>
      <c r="G21" s="231">
        <v>108.03</v>
      </c>
      <c r="H21" s="230">
        <v>9</v>
      </c>
      <c r="I21" s="230">
        <v>10</v>
      </c>
      <c r="J21" s="230">
        <v>10</v>
      </c>
      <c r="K21" s="230">
        <v>14</v>
      </c>
      <c r="L21" s="230">
        <v>13</v>
      </c>
      <c r="M21" s="229">
        <v>10</v>
      </c>
      <c r="N21" s="225" t="s">
        <v>377</v>
      </c>
    </row>
    <row r="22" spans="1:14" s="224" customFormat="1" ht="19.899999999999999" customHeight="1" x14ac:dyDescent="0.2">
      <c r="A22" s="225" t="s">
        <v>376</v>
      </c>
      <c r="B22" s="231">
        <v>103.2</v>
      </c>
      <c r="C22" s="231">
        <v>33</v>
      </c>
      <c r="D22" s="231">
        <v>0.01</v>
      </c>
      <c r="E22" s="231">
        <v>0</v>
      </c>
      <c r="F22" s="231">
        <v>0</v>
      </c>
      <c r="G22" s="231">
        <v>30.1</v>
      </c>
      <c r="H22" s="230">
        <v>18</v>
      </c>
      <c r="I22" s="230">
        <v>13</v>
      </c>
      <c r="J22" s="230">
        <v>1</v>
      </c>
      <c r="K22" s="230">
        <v>0</v>
      </c>
      <c r="L22" s="230">
        <v>0</v>
      </c>
      <c r="M22" s="229">
        <v>6</v>
      </c>
      <c r="N22" s="225" t="s">
        <v>374</v>
      </c>
    </row>
    <row r="23" spans="1:14" s="224" customFormat="1" ht="19.899999999999999" customHeight="1" x14ac:dyDescent="0.2">
      <c r="A23" s="225" t="s">
        <v>375</v>
      </c>
      <c r="B23" s="231">
        <v>115.3</v>
      </c>
      <c r="C23" s="231">
        <v>70.099999999999994</v>
      </c>
      <c r="D23" s="231">
        <v>187</v>
      </c>
      <c r="E23" s="231">
        <v>125.7</v>
      </c>
      <c r="F23" s="231">
        <v>171.98</v>
      </c>
      <c r="G23" s="231">
        <v>197.68</v>
      </c>
      <c r="H23" s="230">
        <v>25</v>
      </c>
      <c r="I23" s="230">
        <v>26</v>
      </c>
      <c r="J23" s="230">
        <v>28</v>
      </c>
      <c r="K23" s="230">
        <v>22</v>
      </c>
      <c r="L23" s="230">
        <v>21</v>
      </c>
      <c r="M23" s="229">
        <v>28</v>
      </c>
      <c r="N23" s="225" t="s">
        <v>374</v>
      </c>
    </row>
    <row r="24" spans="1:14" s="224" customFormat="1" ht="19.899999999999999" customHeight="1" x14ac:dyDescent="0.2">
      <c r="A24" s="225" t="s">
        <v>373</v>
      </c>
      <c r="B24" s="231">
        <v>22.4</v>
      </c>
      <c r="C24" s="231">
        <v>5</v>
      </c>
      <c r="D24" s="231">
        <v>2</v>
      </c>
      <c r="E24" s="231">
        <v>17</v>
      </c>
      <c r="F24" s="231">
        <v>21.54</v>
      </c>
      <c r="G24" s="231">
        <v>12.5</v>
      </c>
      <c r="H24" s="230">
        <v>3</v>
      </c>
      <c r="I24" s="230">
        <v>4</v>
      </c>
      <c r="J24" s="230">
        <v>4</v>
      </c>
      <c r="K24" s="230">
        <v>3</v>
      </c>
      <c r="L24" s="230">
        <v>3</v>
      </c>
      <c r="M24" s="229">
        <v>3</v>
      </c>
      <c r="N24" s="225" t="s">
        <v>372</v>
      </c>
    </row>
    <row r="25" spans="1:14" s="224" customFormat="1" ht="19.899999999999999" customHeight="1" x14ac:dyDescent="0.2">
      <c r="A25" s="225" t="s">
        <v>371</v>
      </c>
      <c r="B25" s="231">
        <v>1.8</v>
      </c>
      <c r="C25" s="231">
        <v>0</v>
      </c>
      <c r="D25" s="231">
        <v>46.8</v>
      </c>
      <c r="E25" s="231">
        <v>10.3</v>
      </c>
      <c r="F25" s="231">
        <v>2.9</v>
      </c>
      <c r="G25" s="231">
        <v>4.4400000000000004</v>
      </c>
      <c r="H25" s="230">
        <v>1</v>
      </c>
      <c r="I25" s="230">
        <v>2</v>
      </c>
      <c r="J25" s="230">
        <v>4</v>
      </c>
      <c r="K25" s="230">
        <v>5</v>
      </c>
      <c r="L25" s="230">
        <v>2</v>
      </c>
      <c r="M25" s="229">
        <v>2</v>
      </c>
      <c r="N25" s="225" t="s">
        <v>340</v>
      </c>
    </row>
    <row r="26" spans="1:14" s="224" customFormat="1" ht="19.899999999999999" customHeight="1" x14ac:dyDescent="0.2">
      <c r="A26" s="225" t="s">
        <v>370</v>
      </c>
      <c r="B26" s="231"/>
      <c r="C26" s="231"/>
      <c r="D26" s="231">
        <v>182.5</v>
      </c>
      <c r="E26" s="231">
        <v>127.1</v>
      </c>
      <c r="F26" s="231">
        <v>341.78</v>
      </c>
      <c r="G26" s="231">
        <v>156.41</v>
      </c>
      <c r="H26" s="230"/>
      <c r="I26" s="230">
        <v>44</v>
      </c>
      <c r="J26" s="230">
        <v>4</v>
      </c>
      <c r="K26" s="230">
        <v>4</v>
      </c>
      <c r="L26" s="230">
        <v>49</v>
      </c>
      <c r="M26" s="229">
        <v>51</v>
      </c>
      <c r="N26" s="225" t="s">
        <v>369</v>
      </c>
    </row>
    <row r="27" spans="1:14" s="224" customFormat="1" ht="19.899999999999999" customHeight="1" x14ac:dyDescent="0.2">
      <c r="A27" s="225" t="s">
        <v>368</v>
      </c>
      <c r="B27" s="231"/>
      <c r="C27" s="231">
        <v>0.06</v>
      </c>
      <c r="D27" s="231">
        <v>0</v>
      </c>
      <c r="E27" s="231">
        <v>0</v>
      </c>
      <c r="F27" s="231">
        <v>35.996000000000002</v>
      </c>
      <c r="G27" s="231">
        <v>0</v>
      </c>
      <c r="H27" s="230">
        <v>4</v>
      </c>
      <c r="I27" s="230">
        <v>4</v>
      </c>
      <c r="J27" s="230">
        <v>4</v>
      </c>
      <c r="K27" s="230">
        <v>0</v>
      </c>
      <c r="L27" s="230">
        <v>0</v>
      </c>
      <c r="M27" s="229">
        <v>0</v>
      </c>
      <c r="N27" s="225" t="s">
        <v>367</v>
      </c>
    </row>
    <row r="28" spans="1:14" s="224" customFormat="1" ht="19.899999999999999" customHeight="1" x14ac:dyDescent="0.2">
      <c r="A28" s="225" t="s">
        <v>366</v>
      </c>
      <c r="B28" s="231">
        <v>31.5</v>
      </c>
      <c r="C28" s="231">
        <v>27.2</v>
      </c>
      <c r="D28" s="231">
        <v>24.8</v>
      </c>
      <c r="E28" s="231">
        <v>37.9</v>
      </c>
      <c r="F28" s="231">
        <v>26.99</v>
      </c>
      <c r="G28" s="231">
        <v>30.2</v>
      </c>
      <c r="H28" s="230">
        <v>7</v>
      </c>
      <c r="I28" s="230">
        <v>7</v>
      </c>
      <c r="J28" s="230">
        <v>6</v>
      </c>
      <c r="K28" s="230">
        <v>7</v>
      </c>
      <c r="L28" s="230">
        <v>7</v>
      </c>
      <c r="M28" s="229">
        <v>7</v>
      </c>
      <c r="N28" s="225" t="s">
        <v>342</v>
      </c>
    </row>
    <row r="29" spans="1:14" ht="19.899999999999999" customHeight="1" x14ac:dyDescent="0.2">
      <c r="A29" s="1548" t="s">
        <v>180</v>
      </c>
      <c r="B29" s="1549"/>
      <c r="C29" s="1549"/>
      <c r="D29" s="1549"/>
      <c r="E29" s="1549"/>
      <c r="F29" s="1549"/>
      <c r="G29" s="1549"/>
      <c r="H29" s="1549"/>
      <c r="I29" s="1549"/>
      <c r="J29" s="1549"/>
      <c r="K29" s="1549"/>
      <c r="L29" s="1549"/>
      <c r="M29" s="1549"/>
      <c r="N29" s="1550"/>
    </row>
    <row r="30" spans="1:14" s="224" customFormat="1" ht="19.899999999999999" customHeight="1" x14ac:dyDescent="0.2">
      <c r="A30" s="225" t="s">
        <v>365</v>
      </c>
      <c r="B30" s="231">
        <v>22</v>
      </c>
      <c r="C30" s="231">
        <v>11.6</v>
      </c>
      <c r="D30" s="231">
        <v>0</v>
      </c>
      <c r="E30" s="231">
        <v>0</v>
      </c>
      <c r="F30" s="231">
        <v>0</v>
      </c>
      <c r="G30" s="231">
        <v>0</v>
      </c>
      <c r="H30" s="230">
        <v>4</v>
      </c>
      <c r="I30" s="230">
        <v>4</v>
      </c>
      <c r="J30" s="230">
        <v>6</v>
      </c>
      <c r="K30" s="230">
        <v>0</v>
      </c>
      <c r="L30" s="230">
        <v>0</v>
      </c>
      <c r="M30" s="229">
        <v>0</v>
      </c>
      <c r="N30" s="225" t="s">
        <v>364</v>
      </c>
    </row>
    <row r="31" spans="1:14" s="224" customFormat="1" ht="19.899999999999999" customHeight="1" x14ac:dyDescent="0.2">
      <c r="A31" s="225" t="s">
        <v>363</v>
      </c>
      <c r="B31" s="231"/>
      <c r="C31" s="231"/>
      <c r="D31" s="231"/>
      <c r="E31" s="231"/>
      <c r="F31" s="231"/>
      <c r="G31" s="231">
        <v>0.2</v>
      </c>
      <c r="H31" s="230">
        <v>7</v>
      </c>
      <c r="I31" s="230"/>
      <c r="J31" s="230">
        <v>0</v>
      </c>
      <c r="K31" s="230">
        <v>0</v>
      </c>
      <c r="L31" s="230">
        <v>0</v>
      </c>
      <c r="M31" s="229">
        <v>1</v>
      </c>
      <c r="N31" s="225" t="s">
        <v>362</v>
      </c>
    </row>
    <row r="32" spans="1:14" s="224" customFormat="1" ht="19.899999999999999" customHeight="1" x14ac:dyDescent="0.2">
      <c r="A32" s="225" t="s">
        <v>361</v>
      </c>
      <c r="B32" s="231">
        <v>0</v>
      </c>
      <c r="C32" s="231"/>
      <c r="D32" s="231">
        <v>0.1</v>
      </c>
      <c r="E32" s="231">
        <v>0.13</v>
      </c>
      <c r="F32" s="231">
        <v>0.13</v>
      </c>
      <c r="G32" s="231">
        <v>0.13</v>
      </c>
      <c r="H32" s="230">
        <v>0</v>
      </c>
      <c r="I32" s="230"/>
      <c r="J32" s="230">
        <v>2</v>
      </c>
      <c r="K32" s="230">
        <v>2</v>
      </c>
      <c r="L32" s="230">
        <v>2</v>
      </c>
      <c r="M32" s="229">
        <v>2</v>
      </c>
      <c r="N32" s="225" t="s">
        <v>170</v>
      </c>
    </row>
    <row r="33" spans="1:14" s="224" customFormat="1" ht="19.899999999999999" customHeight="1" x14ac:dyDescent="0.2">
      <c r="A33" s="225" t="s">
        <v>360</v>
      </c>
      <c r="B33" s="231">
        <v>38.700000000000003</v>
      </c>
      <c r="C33" s="231">
        <v>36.799999999999997</v>
      </c>
      <c r="D33" s="231">
        <v>18.899999999999999</v>
      </c>
      <c r="E33" s="231">
        <v>5</v>
      </c>
      <c r="F33" s="231">
        <v>35</v>
      </c>
      <c r="G33" s="231">
        <v>35</v>
      </c>
      <c r="H33" s="230">
        <v>13</v>
      </c>
      <c r="I33" s="230">
        <v>5</v>
      </c>
      <c r="J33" s="230">
        <v>5</v>
      </c>
      <c r="K33" s="230">
        <v>5</v>
      </c>
      <c r="L33" s="230">
        <v>2</v>
      </c>
      <c r="M33" s="229">
        <v>7</v>
      </c>
      <c r="N33" s="225" t="s">
        <v>357</v>
      </c>
    </row>
    <row r="34" spans="1:14" s="224" customFormat="1" ht="19.899999999999999" customHeight="1" x14ac:dyDescent="0.2">
      <c r="A34" s="225" t="s">
        <v>359</v>
      </c>
      <c r="B34" s="231">
        <v>0</v>
      </c>
      <c r="C34" s="231">
        <v>0</v>
      </c>
      <c r="D34" s="231">
        <v>0.4</v>
      </c>
      <c r="E34" s="231">
        <v>0.2</v>
      </c>
      <c r="F34" s="231">
        <v>4.5999999999999996</v>
      </c>
      <c r="G34" s="231">
        <v>3.1</v>
      </c>
      <c r="H34" s="230">
        <v>7</v>
      </c>
      <c r="I34" s="230">
        <v>4</v>
      </c>
      <c r="J34" s="230">
        <v>2</v>
      </c>
      <c r="K34" s="230">
        <v>4</v>
      </c>
      <c r="L34" s="230">
        <v>4</v>
      </c>
      <c r="M34" s="229">
        <v>4</v>
      </c>
      <c r="N34" s="225" t="s">
        <v>335</v>
      </c>
    </row>
    <row r="35" spans="1:14" s="224" customFormat="1" ht="19.899999999999999" customHeight="1" x14ac:dyDescent="0.2">
      <c r="A35" s="225" t="s">
        <v>358</v>
      </c>
      <c r="B35" s="231">
        <v>38.5</v>
      </c>
      <c r="C35" s="231"/>
      <c r="D35" s="231">
        <v>20.010000000000002</v>
      </c>
      <c r="E35" s="231"/>
      <c r="F35" s="231">
        <v>61.9</v>
      </c>
      <c r="G35" s="231">
        <v>10</v>
      </c>
      <c r="H35" s="230">
        <v>4</v>
      </c>
      <c r="I35" s="230"/>
      <c r="J35" s="230">
        <v>4</v>
      </c>
      <c r="K35" s="230"/>
      <c r="L35" s="230">
        <v>5</v>
      </c>
      <c r="M35" s="229">
        <v>2</v>
      </c>
      <c r="N35" s="225" t="s">
        <v>357</v>
      </c>
    </row>
    <row r="36" spans="1:14" s="224" customFormat="1" ht="19.899999999999999" customHeight="1" x14ac:dyDescent="0.2">
      <c r="A36" s="225" t="s">
        <v>356</v>
      </c>
      <c r="B36" s="231">
        <v>1.05</v>
      </c>
      <c r="C36" s="231">
        <v>0</v>
      </c>
      <c r="D36" s="231">
        <v>0</v>
      </c>
      <c r="E36" s="231">
        <v>0</v>
      </c>
      <c r="F36" s="231">
        <v>0</v>
      </c>
      <c r="G36" s="231">
        <v>0.01</v>
      </c>
      <c r="H36" s="230">
        <v>5</v>
      </c>
      <c r="I36" s="230">
        <v>0</v>
      </c>
      <c r="J36" s="230">
        <v>0</v>
      </c>
      <c r="K36" s="230">
        <v>0</v>
      </c>
      <c r="L36" s="230">
        <v>2</v>
      </c>
      <c r="M36" s="229">
        <v>1</v>
      </c>
      <c r="N36" s="225" t="s">
        <v>354</v>
      </c>
    </row>
    <row r="37" spans="1:14" s="224" customFormat="1" ht="19.899999999999999" customHeight="1" x14ac:dyDescent="0.2">
      <c r="A37" s="225" t="s">
        <v>355</v>
      </c>
      <c r="B37" s="231">
        <v>4.5</v>
      </c>
      <c r="C37" s="231">
        <v>0</v>
      </c>
      <c r="D37" s="231">
        <v>4.9000000000000004</v>
      </c>
      <c r="E37" s="231">
        <v>0</v>
      </c>
      <c r="F37" s="231">
        <v>0</v>
      </c>
      <c r="G37" s="231">
        <v>0.03</v>
      </c>
      <c r="H37" s="230">
        <v>5</v>
      </c>
      <c r="I37" s="230">
        <v>0</v>
      </c>
      <c r="J37" s="230">
        <v>5</v>
      </c>
      <c r="K37" s="230">
        <v>0</v>
      </c>
      <c r="L37" s="230">
        <v>2</v>
      </c>
      <c r="M37" s="229">
        <v>1</v>
      </c>
      <c r="N37" s="225" t="s">
        <v>354</v>
      </c>
    </row>
    <row r="38" spans="1:14" s="224" customFormat="1" ht="19.899999999999999" customHeight="1" x14ac:dyDescent="0.2">
      <c r="A38" s="225" t="s">
        <v>353</v>
      </c>
      <c r="B38" s="231">
        <v>0.97</v>
      </c>
      <c r="C38" s="231">
        <v>0</v>
      </c>
      <c r="D38" s="231">
        <v>18</v>
      </c>
      <c r="E38" s="231">
        <v>0</v>
      </c>
      <c r="F38" s="231">
        <v>10</v>
      </c>
      <c r="G38" s="231">
        <v>35.5</v>
      </c>
      <c r="H38" s="230">
        <v>5</v>
      </c>
      <c r="I38" s="230">
        <v>0</v>
      </c>
      <c r="J38" s="230">
        <v>7</v>
      </c>
      <c r="K38" s="230">
        <v>0</v>
      </c>
      <c r="L38" s="230">
        <v>15</v>
      </c>
      <c r="M38" s="229">
        <v>5</v>
      </c>
      <c r="N38" s="225" t="s">
        <v>352</v>
      </c>
    </row>
    <row r="39" spans="1:14" s="224" customFormat="1" ht="19.899999999999999" customHeight="1" x14ac:dyDescent="0.2">
      <c r="A39" s="225" t="s">
        <v>351</v>
      </c>
      <c r="B39" s="231">
        <v>5</v>
      </c>
      <c r="C39" s="231">
        <v>20</v>
      </c>
      <c r="D39" s="231">
        <v>8</v>
      </c>
      <c r="E39" s="231">
        <v>10</v>
      </c>
      <c r="F39" s="231">
        <v>5</v>
      </c>
      <c r="G39" s="231">
        <v>5</v>
      </c>
      <c r="H39" s="230">
        <v>2</v>
      </c>
      <c r="I39" s="230">
        <v>2</v>
      </c>
      <c r="J39" s="230">
        <v>2</v>
      </c>
      <c r="K39" s="230">
        <v>2</v>
      </c>
      <c r="L39" s="230">
        <v>2</v>
      </c>
      <c r="M39" s="229">
        <v>2</v>
      </c>
      <c r="N39" s="225" t="s">
        <v>350</v>
      </c>
    </row>
    <row r="40" spans="1:14" s="224" customFormat="1" ht="19.899999999999999" customHeight="1" x14ac:dyDescent="0.2">
      <c r="A40" s="225" t="s">
        <v>349</v>
      </c>
      <c r="B40" s="231">
        <v>89</v>
      </c>
      <c r="C40" s="231">
        <v>75</v>
      </c>
      <c r="D40" s="231">
        <v>72</v>
      </c>
      <c r="E40" s="231">
        <v>75</v>
      </c>
      <c r="F40" s="231">
        <v>80</v>
      </c>
      <c r="G40" s="231">
        <v>60</v>
      </c>
      <c r="H40" s="230">
        <v>6</v>
      </c>
      <c r="I40" s="230">
        <v>6</v>
      </c>
      <c r="J40" s="230">
        <v>6</v>
      </c>
      <c r="K40" s="230">
        <v>6</v>
      </c>
      <c r="L40" s="230">
        <v>6</v>
      </c>
      <c r="M40" s="229">
        <v>6</v>
      </c>
      <c r="N40" s="225" t="s">
        <v>348</v>
      </c>
    </row>
    <row r="41" spans="1:14" s="224" customFormat="1" ht="19.899999999999999" customHeight="1" x14ac:dyDescent="0.2">
      <c r="A41" s="225" t="s">
        <v>347</v>
      </c>
      <c r="B41" s="231">
        <v>0.1</v>
      </c>
      <c r="C41" s="231">
        <v>0.01</v>
      </c>
      <c r="D41" s="231">
        <v>0.01</v>
      </c>
      <c r="E41" s="231">
        <v>0.01</v>
      </c>
      <c r="F41" s="231">
        <v>5.0000000000000001E-3</v>
      </c>
      <c r="G41" s="231">
        <v>7.0000000000000001E-3</v>
      </c>
      <c r="H41" s="230">
        <v>0</v>
      </c>
      <c r="I41" s="230">
        <v>0</v>
      </c>
      <c r="J41" s="230">
        <v>0</v>
      </c>
      <c r="K41" s="230">
        <v>0</v>
      </c>
      <c r="L41" s="230">
        <v>0</v>
      </c>
      <c r="M41" s="229">
        <v>0</v>
      </c>
      <c r="N41" s="232" t="s">
        <v>346</v>
      </c>
    </row>
    <row r="42" spans="1:14" s="224" customFormat="1" ht="19.899999999999999" customHeight="1" x14ac:dyDescent="0.2">
      <c r="A42" s="225" t="s">
        <v>345</v>
      </c>
      <c r="B42" s="231">
        <v>0.5</v>
      </c>
      <c r="C42" s="231">
        <v>1.97</v>
      </c>
      <c r="D42" s="231">
        <v>2.4</v>
      </c>
      <c r="E42" s="231">
        <v>4.0540000000000003</v>
      </c>
      <c r="F42" s="231">
        <v>9.7799999999999994</v>
      </c>
      <c r="G42" s="231">
        <v>4.26</v>
      </c>
      <c r="H42" s="230">
        <v>3</v>
      </c>
      <c r="I42" s="230">
        <v>2</v>
      </c>
      <c r="J42" s="230">
        <v>2</v>
      </c>
      <c r="K42" s="230">
        <v>2</v>
      </c>
      <c r="L42" s="230">
        <v>2</v>
      </c>
      <c r="M42" s="229">
        <v>2</v>
      </c>
      <c r="N42" s="225" t="s">
        <v>344</v>
      </c>
    </row>
    <row r="43" spans="1:14" s="224" customFormat="1" ht="19.899999999999999" customHeight="1" x14ac:dyDescent="0.2">
      <c r="A43" s="225" t="s">
        <v>343</v>
      </c>
      <c r="B43" s="231">
        <v>0</v>
      </c>
      <c r="C43" s="231">
        <v>0</v>
      </c>
      <c r="D43" s="231">
        <v>0</v>
      </c>
      <c r="E43" s="231">
        <v>2.5999999999999999E-2</v>
      </c>
      <c r="F43" s="231">
        <v>17.43</v>
      </c>
      <c r="G43" s="231">
        <v>42.25</v>
      </c>
      <c r="H43" s="230">
        <v>2</v>
      </c>
      <c r="I43" s="230">
        <v>2</v>
      </c>
      <c r="J43" s="230">
        <v>1</v>
      </c>
      <c r="K43" s="230">
        <v>1</v>
      </c>
      <c r="L43" s="230">
        <v>1</v>
      </c>
      <c r="M43" s="229">
        <v>4</v>
      </c>
      <c r="N43" s="225" t="s">
        <v>342</v>
      </c>
    </row>
    <row r="44" spans="1:14" s="224" customFormat="1" ht="19.899999999999999" customHeight="1" x14ac:dyDescent="0.2">
      <c r="A44" s="225" t="s">
        <v>341</v>
      </c>
      <c r="B44" s="231"/>
      <c r="C44" s="231"/>
      <c r="D44" s="231">
        <v>7</v>
      </c>
      <c r="E44" s="231">
        <v>0</v>
      </c>
      <c r="F44" s="231">
        <v>0</v>
      </c>
      <c r="G44" s="231">
        <v>0.41699999999999998</v>
      </c>
      <c r="H44" s="230"/>
      <c r="I44" s="230"/>
      <c r="J44" s="230">
        <v>5</v>
      </c>
      <c r="K44" s="230">
        <v>0</v>
      </c>
      <c r="L44" s="230">
        <v>2</v>
      </c>
      <c r="M44" s="229">
        <v>2</v>
      </c>
      <c r="N44" s="225" t="s">
        <v>340</v>
      </c>
    </row>
    <row r="45" spans="1:14" s="224" customFormat="1" ht="19.899999999999999" customHeight="1" x14ac:dyDescent="0.2">
      <c r="A45" s="225" t="s">
        <v>339</v>
      </c>
      <c r="B45" s="231"/>
      <c r="C45" s="231">
        <v>15.7</v>
      </c>
      <c r="D45" s="231">
        <v>0</v>
      </c>
      <c r="E45" s="231">
        <v>0</v>
      </c>
      <c r="F45" s="231">
        <v>0</v>
      </c>
      <c r="G45" s="231">
        <v>2</v>
      </c>
      <c r="H45" s="230"/>
      <c r="I45" s="230">
        <v>5</v>
      </c>
      <c r="J45" s="230">
        <v>0</v>
      </c>
      <c r="K45" s="230">
        <v>0</v>
      </c>
      <c r="L45" s="230">
        <v>0</v>
      </c>
      <c r="M45" s="229">
        <v>3</v>
      </c>
      <c r="N45" s="225" t="s">
        <v>338</v>
      </c>
    </row>
    <row r="46" spans="1:14" s="224" customFormat="1" ht="19.899999999999999" customHeight="1" x14ac:dyDescent="0.2">
      <c r="A46" s="225" t="s">
        <v>337</v>
      </c>
      <c r="B46" s="231"/>
      <c r="C46" s="231"/>
      <c r="D46" s="231">
        <v>10</v>
      </c>
      <c r="E46" s="231">
        <v>0</v>
      </c>
      <c r="F46" s="231">
        <v>184.45</v>
      </c>
      <c r="G46" s="231">
        <v>117.07</v>
      </c>
      <c r="H46" s="230"/>
      <c r="I46" s="230"/>
      <c r="J46" s="230"/>
      <c r="K46" s="230">
        <v>0</v>
      </c>
      <c r="L46" s="230">
        <v>0</v>
      </c>
      <c r="M46" s="229"/>
      <c r="N46" s="225"/>
    </row>
    <row r="47" spans="1:14" s="224" customFormat="1" ht="19.899999999999999" customHeight="1" x14ac:dyDescent="0.2">
      <c r="A47" s="225" t="s">
        <v>336</v>
      </c>
      <c r="B47" s="231"/>
      <c r="C47" s="231">
        <v>3</v>
      </c>
      <c r="D47" s="231">
        <v>3.0000000000000001E-3</v>
      </c>
      <c r="E47" s="231">
        <v>5.0000000000000001E-3</v>
      </c>
      <c r="F47" s="231">
        <v>3.0000000000000001E-3</v>
      </c>
      <c r="G47" s="231">
        <v>7.0000000000000001E-3</v>
      </c>
      <c r="H47" s="230"/>
      <c r="I47" s="230">
        <v>4</v>
      </c>
      <c r="J47" s="230">
        <v>2</v>
      </c>
      <c r="K47" s="230">
        <v>2</v>
      </c>
      <c r="L47" s="230">
        <v>2</v>
      </c>
      <c r="M47" s="229">
        <v>1</v>
      </c>
      <c r="N47" s="225" t="s">
        <v>335</v>
      </c>
    </row>
    <row r="48" spans="1:14" s="224" customFormat="1" ht="19.899999999999999" customHeight="1" x14ac:dyDescent="0.2">
      <c r="A48" s="225" t="s">
        <v>334</v>
      </c>
      <c r="B48" s="231"/>
      <c r="C48" s="231"/>
      <c r="D48" s="231"/>
      <c r="E48" s="231"/>
      <c r="F48" s="231">
        <v>93.8</v>
      </c>
      <c r="G48" s="231">
        <v>98</v>
      </c>
      <c r="H48" s="230"/>
      <c r="I48" s="230"/>
      <c r="J48" s="230"/>
      <c r="K48" s="230"/>
      <c r="L48" s="230">
        <v>6</v>
      </c>
      <c r="M48" s="229">
        <v>7</v>
      </c>
      <c r="N48" s="225" t="s">
        <v>333</v>
      </c>
    </row>
    <row r="49" spans="1:14" s="224" customFormat="1" ht="19.899999999999999" customHeight="1" x14ac:dyDescent="0.2">
      <c r="A49" s="225"/>
      <c r="B49" s="231"/>
      <c r="C49" s="231"/>
      <c r="D49" s="231"/>
      <c r="E49" s="231"/>
      <c r="F49" s="231"/>
      <c r="G49" s="231"/>
      <c r="H49" s="230"/>
      <c r="I49" s="230"/>
      <c r="J49" s="230"/>
      <c r="K49" s="230"/>
      <c r="L49" s="230"/>
      <c r="M49" s="229"/>
      <c r="N49" s="225"/>
    </row>
    <row r="50" spans="1:14" s="224" customFormat="1" ht="19.899999999999999" customHeight="1" x14ac:dyDescent="0.2">
      <c r="A50" s="228" t="s">
        <v>332</v>
      </c>
      <c r="B50" s="227">
        <f>SUM(B5:B47)</f>
        <v>3631.5199999999995</v>
      </c>
      <c r="C50" s="227">
        <f>SUM(C5:C47)</f>
        <v>2784.3799999999997</v>
      </c>
      <c r="D50" s="227">
        <f>SUM(D5:D47)</f>
        <v>2423.6330000000012</v>
      </c>
      <c r="E50" s="227">
        <f>SUM(E5:E47)</f>
        <v>2164.0950000000003</v>
      </c>
      <c r="F50" s="227">
        <f>SUM(F5:F49)</f>
        <v>3758.7340000000008</v>
      </c>
      <c r="G50" s="227">
        <f>SUM(G5:G49)</f>
        <v>2944.9410000000003</v>
      </c>
      <c r="H50" s="226">
        <f>SUM(H5:H47)</f>
        <v>345</v>
      </c>
      <c r="I50" s="226">
        <f>SUM(I5:I47)</f>
        <v>370</v>
      </c>
      <c r="J50" s="226">
        <f>SUM(J5:J47)</f>
        <v>266</v>
      </c>
      <c r="K50" s="226">
        <f>SUM(K5:K47)</f>
        <v>222</v>
      </c>
      <c r="L50" s="226">
        <f>SUM(L5:L49)</f>
        <v>303</v>
      </c>
      <c r="M50" s="226">
        <f>SUM(M5:M49)</f>
        <v>288</v>
      </c>
      <c r="N50" s="225"/>
    </row>
  </sheetData>
  <sheetProtection selectLockedCells="1"/>
  <mergeCells count="7">
    <mergeCell ref="A29:N29"/>
    <mergeCell ref="A1:L1"/>
    <mergeCell ref="A2:F2"/>
    <mergeCell ref="A3:A4"/>
    <mergeCell ref="N3:N4"/>
    <mergeCell ref="B3:G3"/>
    <mergeCell ref="H3:M3"/>
  </mergeCells>
  <printOptions horizontalCentered="1"/>
  <pageMargins left="0.78740157480314965" right="0.47244094488188981" top="0.78740157480314965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114"/>
  <sheetViews>
    <sheetView showGridLines="0" zoomScaleNormal="100" zoomScaleSheetLayoutView="100" workbookViewId="0">
      <pane ySplit="4" topLeftCell="A98" activePane="bottomLeft" state="frozen"/>
      <selection activeCell="G4" sqref="G4"/>
      <selection pane="bottomLeft" activeCell="F113" sqref="F113"/>
    </sheetView>
  </sheetViews>
  <sheetFormatPr defaultRowHeight="12.75" x14ac:dyDescent="0.2"/>
  <cols>
    <col min="1" max="1" width="28.85546875" style="200" customWidth="1"/>
    <col min="2" max="11" width="7.7109375" style="198" customWidth="1"/>
    <col min="12" max="12" width="19.28515625" style="198" customWidth="1"/>
    <col min="13" max="13" width="5.28515625" style="198" customWidth="1"/>
    <col min="14" max="17" width="5.28515625" style="199" customWidth="1"/>
    <col min="18" max="21" width="5.28515625" style="198" customWidth="1"/>
    <col min="22" max="16384" width="9.140625" style="198"/>
  </cols>
  <sheetData>
    <row r="1" spans="1:22" ht="19.899999999999999" customHeight="1" x14ac:dyDescent="0.2">
      <c r="A1" s="1564" t="s">
        <v>210</v>
      </c>
      <c r="B1" s="1564"/>
      <c r="C1" s="1564"/>
      <c r="D1" s="1564"/>
      <c r="E1" s="1564"/>
      <c r="F1" s="1564"/>
      <c r="G1" s="1564"/>
      <c r="H1" s="1564"/>
      <c r="I1" s="1564"/>
      <c r="J1" s="1564"/>
      <c r="K1" s="1564"/>
      <c r="L1" s="214" t="s">
        <v>331</v>
      </c>
    </row>
    <row r="2" spans="1:22" ht="19.899999999999999" customHeight="1" x14ac:dyDescent="0.2">
      <c r="A2" s="203" t="s">
        <v>286</v>
      </c>
    </row>
    <row r="3" spans="1:22" ht="19.899999999999999" customHeight="1" x14ac:dyDescent="0.2">
      <c r="A3" s="1565" t="s">
        <v>207</v>
      </c>
      <c r="B3" s="1559" t="s">
        <v>206</v>
      </c>
      <c r="C3" s="1560"/>
      <c r="D3" s="1560"/>
      <c r="E3" s="1560"/>
      <c r="F3" s="1561"/>
      <c r="G3" s="1562" t="s">
        <v>45</v>
      </c>
      <c r="H3" s="1562"/>
      <c r="I3" s="1562"/>
      <c r="J3" s="1562"/>
      <c r="K3" s="1562"/>
      <c r="L3" s="1563" t="s">
        <v>205</v>
      </c>
      <c r="N3" s="198"/>
      <c r="O3" s="198"/>
      <c r="P3" s="198"/>
      <c r="Q3" s="198"/>
    </row>
    <row r="4" spans="1:22" ht="19.899999999999999" customHeight="1" x14ac:dyDescent="0.2">
      <c r="A4" s="1565"/>
      <c r="B4" s="210">
        <v>2012</v>
      </c>
      <c r="C4" s="210">
        <v>2013</v>
      </c>
      <c r="D4" s="210">
        <v>2014</v>
      </c>
      <c r="E4" s="210">
        <v>2015</v>
      </c>
      <c r="F4" s="210">
        <v>2016</v>
      </c>
      <c r="G4" s="210">
        <v>2012</v>
      </c>
      <c r="H4" s="210">
        <v>2013</v>
      </c>
      <c r="I4" s="210">
        <v>2014</v>
      </c>
      <c r="J4" s="210">
        <v>2015</v>
      </c>
      <c r="K4" s="210">
        <v>2016</v>
      </c>
      <c r="L4" s="1563"/>
      <c r="N4" s="198"/>
      <c r="O4" s="198"/>
      <c r="P4" s="198"/>
      <c r="Q4" s="198"/>
    </row>
    <row r="5" spans="1:22" ht="19.899999999999999" customHeight="1" x14ac:dyDescent="0.2">
      <c r="A5" s="204" t="s">
        <v>330</v>
      </c>
      <c r="B5" s="209">
        <v>0</v>
      </c>
      <c r="C5" s="209">
        <v>0</v>
      </c>
      <c r="D5" s="209">
        <v>0</v>
      </c>
      <c r="E5" s="209">
        <v>0</v>
      </c>
      <c r="F5" s="211" t="s">
        <v>126</v>
      </c>
      <c r="G5" s="207">
        <v>4</v>
      </c>
      <c r="H5" s="207">
        <v>3</v>
      </c>
      <c r="I5" s="207">
        <v>2</v>
      </c>
      <c r="J5" s="207">
        <v>0</v>
      </c>
      <c r="K5" s="210" t="s">
        <v>126</v>
      </c>
      <c r="L5" s="204" t="s">
        <v>329</v>
      </c>
      <c r="N5" s="198"/>
      <c r="O5" s="198"/>
      <c r="P5" s="198"/>
      <c r="Q5" s="198"/>
    </row>
    <row r="6" spans="1:22" ht="19.899999999999999" customHeight="1" x14ac:dyDescent="0.2">
      <c r="A6" s="204" t="s">
        <v>328</v>
      </c>
      <c r="B6" s="209">
        <v>76.8</v>
      </c>
      <c r="C6" s="209">
        <v>67</v>
      </c>
      <c r="D6" s="209">
        <v>39</v>
      </c>
      <c r="E6" s="209">
        <v>11.6</v>
      </c>
      <c r="F6" s="208">
        <v>38.1</v>
      </c>
      <c r="G6" s="207">
        <v>18</v>
      </c>
      <c r="H6" s="207">
        <v>7</v>
      </c>
      <c r="I6" s="207">
        <v>7</v>
      </c>
      <c r="J6" s="207">
        <v>5</v>
      </c>
      <c r="K6" s="205" t="s">
        <v>237</v>
      </c>
      <c r="L6" s="204" t="s">
        <v>213</v>
      </c>
      <c r="N6" s="198"/>
      <c r="O6" s="198"/>
      <c r="P6" s="198"/>
      <c r="Q6" s="198"/>
    </row>
    <row r="7" spans="1:22" ht="19.899999999999999" customHeight="1" x14ac:dyDescent="0.2">
      <c r="A7" s="204" t="s">
        <v>327</v>
      </c>
      <c r="B7" s="209">
        <v>20</v>
      </c>
      <c r="C7" s="209">
        <v>13.5</v>
      </c>
      <c r="D7" s="209">
        <v>22.7</v>
      </c>
      <c r="E7" s="209">
        <v>88.9</v>
      </c>
      <c r="F7" s="208">
        <v>98.9</v>
      </c>
      <c r="G7" s="207">
        <v>4</v>
      </c>
      <c r="H7" s="207">
        <v>4</v>
      </c>
      <c r="I7" s="207">
        <v>4</v>
      </c>
      <c r="J7" s="207">
        <v>5</v>
      </c>
      <c r="K7" s="205">
        <v>5</v>
      </c>
      <c r="L7" s="204" t="s">
        <v>326</v>
      </c>
      <c r="N7" s="198"/>
      <c r="O7" s="198"/>
      <c r="P7" s="198"/>
      <c r="Q7" s="198"/>
    </row>
    <row r="8" spans="1:22" ht="19.899999999999999" customHeight="1" x14ac:dyDescent="0.2">
      <c r="A8" s="204" t="s">
        <v>325</v>
      </c>
      <c r="B8" s="209">
        <v>96.9</v>
      </c>
      <c r="C8" s="209">
        <v>101.3</v>
      </c>
      <c r="D8" s="209">
        <v>97.6</v>
      </c>
      <c r="E8" s="209">
        <v>63</v>
      </c>
      <c r="F8" s="208">
        <v>86.8</v>
      </c>
      <c r="G8" s="207">
        <v>9</v>
      </c>
      <c r="H8" s="207">
        <v>9</v>
      </c>
      <c r="I8" s="207">
        <v>8</v>
      </c>
      <c r="J8" s="207">
        <v>8</v>
      </c>
      <c r="K8" s="205">
        <v>8</v>
      </c>
      <c r="L8" s="204" t="s">
        <v>221</v>
      </c>
      <c r="N8" s="198"/>
      <c r="O8" s="198"/>
      <c r="P8" s="198"/>
      <c r="Q8" s="198"/>
    </row>
    <row r="9" spans="1:22" ht="19.899999999999999" customHeight="1" x14ac:dyDescent="0.2">
      <c r="A9" s="204" t="s">
        <v>324</v>
      </c>
      <c r="B9" s="209">
        <v>170.2</v>
      </c>
      <c r="C9" s="209">
        <v>250.1</v>
      </c>
      <c r="D9" s="209">
        <v>293</v>
      </c>
      <c r="E9" s="209">
        <v>216.3</v>
      </c>
      <c r="F9" s="208">
        <v>307.3</v>
      </c>
      <c r="G9" s="207">
        <v>25</v>
      </c>
      <c r="H9" s="207">
        <v>24</v>
      </c>
      <c r="I9" s="207">
        <v>23</v>
      </c>
      <c r="J9" s="207">
        <v>23</v>
      </c>
      <c r="K9" s="205">
        <v>23</v>
      </c>
      <c r="L9" s="204" t="s">
        <v>213</v>
      </c>
      <c r="N9" s="198"/>
      <c r="O9" s="198"/>
      <c r="P9" s="198"/>
      <c r="Q9" s="198"/>
    </row>
    <row r="10" spans="1:22" ht="19.899999999999999" customHeight="1" x14ac:dyDescent="0.2">
      <c r="A10" s="204" t="s">
        <v>323</v>
      </c>
      <c r="B10" s="209">
        <v>14.2</v>
      </c>
      <c r="C10" s="209">
        <v>13.2</v>
      </c>
      <c r="D10" s="209">
        <v>0</v>
      </c>
      <c r="E10" s="209">
        <v>6.6</v>
      </c>
      <c r="F10" s="208">
        <v>7.8</v>
      </c>
      <c r="G10" s="207">
        <v>8</v>
      </c>
      <c r="H10" s="207">
        <v>6</v>
      </c>
      <c r="I10" s="207">
        <v>4</v>
      </c>
      <c r="J10" s="207">
        <v>4</v>
      </c>
      <c r="K10" s="205">
        <v>4</v>
      </c>
      <c r="L10" s="204" t="s">
        <v>213</v>
      </c>
      <c r="N10" s="198"/>
      <c r="O10" s="198"/>
      <c r="P10" s="198"/>
      <c r="Q10" s="198"/>
    </row>
    <row r="11" spans="1:22" ht="19.899999999999999" customHeight="1" x14ac:dyDescent="0.2">
      <c r="A11" s="204" t="s">
        <v>322</v>
      </c>
      <c r="B11" s="209">
        <v>0.2</v>
      </c>
      <c r="C11" s="209">
        <v>0.5</v>
      </c>
      <c r="D11" s="209">
        <v>0</v>
      </c>
      <c r="E11" s="209">
        <v>0</v>
      </c>
      <c r="F11" s="208">
        <v>0.6</v>
      </c>
      <c r="G11" s="207">
        <v>1</v>
      </c>
      <c r="H11" s="207">
        <v>1</v>
      </c>
      <c r="I11" s="207">
        <v>0</v>
      </c>
      <c r="J11" s="207">
        <v>0</v>
      </c>
      <c r="K11" s="205">
        <v>0</v>
      </c>
      <c r="L11" s="204" t="s">
        <v>221</v>
      </c>
      <c r="N11" s="198"/>
      <c r="O11" s="198"/>
      <c r="P11" s="198"/>
      <c r="Q11" s="198"/>
      <c r="V11" s="175"/>
    </row>
    <row r="12" spans="1:22" ht="19.899999999999999" customHeight="1" x14ac:dyDescent="0.2">
      <c r="A12" s="204" t="s">
        <v>321</v>
      </c>
      <c r="B12" s="209">
        <v>0.4</v>
      </c>
      <c r="C12" s="209">
        <v>1.7</v>
      </c>
      <c r="D12" s="209">
        <v>0</v>
      </c>
      <c r="E12" s="209">
        <v>0.5</v>
      </c>
      <c r="F12" s="208">
        <v>0</v>
      </c>
      <c r="G12" s="207">
        <v>0</v>
      </c>
      <c r="H12" s="207">
        <v>4</v>
      </c>
      <c r="I12" s="207">
        <v>2</v>
      </c>
      <c r="J12" s="207">
        <v>2</v>
      </c>
      <c r="K12" s="205">
        <v>0</v>
      </c>
      <c r="L12" s="204" t="s">
        <v>199</v>
      </c>
      <c r="N12" s="198"/>
      <c r="O12" s="198"/>
      <c r="P12" s="198"/>
      <c r="Q12" s="198"/>
    </row>
    <row r="13" spans="1:22" ht="19.899999999999999" customHeight="1" x14ac:dyDescent="0.2">
      <c r="A13" s="204" t="s">
        <v>320</v>
      </c>
      <c r="B13" s="209">
        <v>0.1</v>
      </c>
      <c r="C13" s="209">
        <v>0.1</v>
      </c>
      <c r="D13" s="209">
        <v>99</v>
      </c>
      <c r="E13" s="209">
        <v>0</v>
      </c>
      <c r="F13" s="208">
        <v>0</v>
      </c>
      <c r="G13" s="207">
        <v>0</v>
      </c>
      <c r="H13" s="207">
        <v>0</v>
      </c>
      <c r="I13" s="207">
        <v>3</v>
      </c>
      <c r="J13" s="207">
        <v>0</v>
      </c>
      <c r="K13" s="205">
        <v>0</v>
      </c>
      <c r="L13" s="204" t="s">
        <v>213</v>
      </c>
      <c r="N13" s="198"/>
      <c r="O13" s="198"/>
      <c r="P13" s="198"/>
      <c r="Q13" s="198"/>
    </row>
    <row r="14" spans="1:22" ht="19.899999999999999" customHeight="1" x14ac:dyDescent="0.2">
      <c r="A14" s="204" t="s">
        <v>319</v>
      </c>
      <c r="B14" s="209">
        <v>0.1</v>
      </c>
      <c r="C14" s="209">
        <v>0</v>
      </c>
      <c r="D14" s="209">
        <v>0.1</v>
      </c>
      <c r="E14" s="209">
        <v>0</v>
      </c>
      <c r="F14" s="222">
        <v>0.02</v>
      </c>
      <c r="G14" s="207">
        <v>4</v>
      </c>
      <c r="H14" s="207">
        <v>0</v>
      </c>
      <c r="I14" s="207">
        <v>3</v>
      </c>
      <c r="J14" s="207">
        <v>0</v>
      </c>
      <c r="K14" s="205">
        <v>2</v>
      </c>
      <c r="L14" s="204" t="s">
        <v>213</v>
      </c>
      <c r="N14" s="198"/>
      <c r="O14" s="198"/>
      <c r="P14" s="198"/>
      <c r="Q14" s="198"/>
    </row>
    <row r="15" spans="1:22" ht="19.899999999999999" customHeight="1" x14ac:dyDescent="0.2">
      <c r="A15" s="204" t="s">
        <v>277</v>
      </c>
      <c r="B15" s="209">
        <v>0</v>
      </c>
      <c r="C15" s="209">
        <v>36</v>
      </c>
      <c r="D15" s="209">
        <v>0.1</v>
      </c>
      <c r="E15" s="209">
        <v>0.1</v>
      </c>
      <c r="F15" s="208">
        <v>0.2</v>
      </c>
      <c r="G15" s="207">
        <v>0</v>
      </c>
      <c r="H15" s="207">
        <v>2</v>
      </c>
      <c r="I15" s="207">
        <v>2</v>
      </c>
      <c r="J15" s="207">
        <v>2</v>
      </c>
      <c r="K15" s="205">
        <v>2</v>
      </c>
      <c r="L15" s="204" t="s">
        <v>253</v>
      </c>
      <c r="N15" s="198"/>
      <c r="O15" s="198"/>
      <c r="P15" s="198"/>
      <c r="Q15" s="198"/>
    </row>
    <row r="16" spans="1:22" ht="18" customHeight="1" x14ac:dyDescent="0.2">
      <c r="A16" s="204" t="s">
        <v>318</v>
      </c>
      <c r="B16" s="209">
        <v>1.01</v>
      </c>
      <c r="C16" s="209">
        <v>0</v>
      </c>
      <c r="D16" s="209">
        <v>0</v>
      </c>
      <c r="E16" s="209">
        <v>4</v>
      </c>
      <c r="F16" s="208">
        <v>9.6</v>
      </c>
      <c r="G16" s="207">
        <v>14</v>
      </c>
      <c r="H16" s="207">
        <v>0</v>
      </c>
      <c r="I16" s="207">
        <v>0</v>
      </c>
      <c r="J16" s="207">
        <v>0</v>
      </c>
      <c r="K16" s="205" t="s">
        <v>217</v>
      </c>
      <c r="L16" s="213" t="s">
        <v>168</v>
      </c>
      <c r="N16" s="198"/>
      <c r="O16" s="198"/>
      <c r="P16" s="198"/>
      <c r="Q16" s="198"/>
    </row>
    <row r="17" spans="1:17" ht="19.899999999999999" customHeight="1" x14ac:dyDescent="0.2">
      <c r="A17" s="204" t="s">
        <v>317</v>
      </c>
      <c r="B17" s="209">
        <v>0</v>
      </c>
      <c r="C17" s="209">
        <v>15</v>
      </c>
      <c r="D17" s="209">
        <v>19</v>
      </c>
      <c r="E17" s="209">
        <v>43.8</v>
      </c>
      <c r="F17" s="208">
        <v>39.1</v>
      </c>
      <c r="G17" s="207">
        <v>8</v>
      </c>
      <c r="H17" s="207">
        <v>8</v>
      </c>
      <c r="I17" s="207">
        <v>4</v>
      </c>
      <c r="J17" s="207">
        <v>4</v>
      </c>
      <c r="K17" s="205">
        <v>4</v>
      </c>
      <c r="L17" s="204" t="s">
        <v>213</v>
      </c>
      <c r="N17" s="198"/>
      <c r="O17" s="198"/>
      <c r="P17" s="198"/>
      <c r="Q17" s="198"/>
    </row>
    <row r="18" spans="1:17" ht="19.899999999999999" customHeight="1" x14ac:dyDescent="0.2">
      <c r="A18" s="204" t="s">
        <v>316</v>
      </c>
      <c r="B18" s="209">
        <v>0</v>
      </c>
      <c r="C18" s="209">
        <v>0</v>
      </c>
      <c r="D18" s="209">
        <v>0</v>
      </c>
      <c r="E18" s="209">
        <v>0</v>
      </c>
      <c r="F18" s="211" t="s">
        <v>126</v>
      </c>
      <c r="G18" s="207">
        <v>0</v>
      </c>
      <c r="H18" s="207">
        <v>0</v>
      </c>
      <c r="I18" s="207">
        <v>0</v>
      </c>
      <c r="J18" s="207">
        <v>0</v>
      </c>
      <c r="K18" s="210" t="s">
        <v>126</v>
      </c>
      <c r="L18" s="204" t="s">
        <v>168</v>
      </c>
      <c r="N18" s="198"/>
      <c r="O18" s="198"/>
      <c r="P18" s="198"/>
      <c r="Q18" s="198"/>
    </row>
    <row r="19" spans="1:17" ht="19.899999999999999" customHeight="1" x14ac:dyDescent="0.2">
      <c r="A19" s="204" t="s">
        <v>315</v>
      </c>
      <c r="B19" s="209">
        <v>35.200000000000003</v>
      </c>
      <c r="C19" s="209">
        <v>26.4</v>
      </c>
      <c r="D19" s="209">
        <v>98.5</v>
      </c>
      <c r="E19" s="209">
        <v>27</v>
      </c>
      <c r="F19" s="208">
        <v>0.6</v>
      </c>
      <c r="G19" s="207">
        <v>1</v>
      </c>
      <c r="H19" s="207">
        <v>4</v>
      </c>
      <c r="I19" s="207">
        <v>5</v>
      </c>
      <c r="J19" s="207">
        <v>4</v>
      </c>
      <c r="K19" s="205">
        <v>4</v>
      </c>
      <c r="L19" s="204" t="s">
        <v>213</v>
      </c>
      <c r="N19" s="198"/>
      <c r="O19" s="198"/>
      <c r="P19" s="198"/>
      <c r="Q19" s="198"/>
    </row>
    <row r="20" spans="1:17" ht="19.899999999999999" customHeight="1" x14ac:dyDescent="0.2">
      <c r="A20" s="204" t="s">
        <v>314</v>
      </c>
      <c r="B20" s="209">
        <v>0.1</v>
      </c>
      <c r="C20" s="209">
        <v>0.1</v>
      </c>
      <c r="D20" s="209">
        <v>0</v>
      </c>
      <c r="E20" s="209">
        <v>0</v>
      </c>
      <c r="F20" s="211" t="s">
        <v>126</v>
      </c>
      <c r="G20" s="207">
        <v>2</v>
      </c>
      <c r="H20" s="207">
        <v>2</v>
      </c>
      <c r="I20" s="207">
        <v>2</v>
      </c>
      <c r="J20" s="207">
        <v>0</v>
      </c>
      <c r="K20" s="210" t="s">
        <v>126</v>
      </c>
      <c r="L20" s="204" t="s">
        <v>225</v>
      </c>
      <c r="N20" s="198"/>
      <c r="O20" s="198"/>
      <c r="P20" s="198"/>
      <c r="Q20" s="198"/>
    </row>
    <row r="21" spans="1:17" ht="19.899999999999999" customHeight="1" x14ac:dyDescent="0.2">
      <c r="A21" s="204" t="s">
        <v>313</v>
      </c>
      <c r="B21" s="209">
        <v>27.1</v>
      </c>
      <c r="C21" s="209">
        <v>71.760000000000005</v>
      </c>
      <c r="D21" s="209">
        <v>32.9</v>
      </c>
      <c r="E21" s="209">
        <v>10.3</v>
      </c>
      <c r="F21" s="211" t="s">
        <v>126</v>
      </c>
      <c r="G21" s="207">
        <v>8</v>
      </c>
      <c r="H21" s="207">
        <v>8</v>
      </c>
      <c r="I21" s="207">
        <v>5</v>
      </c>
      <c r="J21" s="207">
        <v>4</v>
      </c>
      <c r="K21" s="210" t="s">
        <v>126</v>
      </c>
      <c r="L21" s="204" t="s">
        <v>312</v>
      </c>
      <c r="N21" s="198"/>
      <c r="O21" s="198"/>
      <c r="P21" s="198"/>
      <c r="Q21" s="198"/>
    </row>
    <row r="22" spans="1:17" ht="19.899999999999999" customHeight="1" x14ac:dyDescent="0.2">
      <c r="A22" s="204" t="s">
        <v>311</v>
      </c>
      <c r="B22" s="209">
        <v>9.3000000000000007</v>
      </c>
      <c r="C22" s="209">
        <v>24.7</v>
      </c>
      <c r="D22" s="209">
        <v>19.899999999999999</v>
      </c>
      <c r="E22" s="209">
        <v>234.5</v>
      </c>
      <c r="F22" s="208">
        <v>19.600000000000001</v>
      </c>
      <c r="G22" s="207">
        <v>7</v>
      </c>
      <c r="H22" s="207">
        <v>6</v>
      </c>
      <c r="I22" s="207">
        <v>5</v>
      </c>
      <c r="J22" s="207">
        <v>2</v>
      </c>
      <c r="K22" s="205">
        <v>2</v>
      </c>
      <c r="L22" s="204" t="s">
        <v>279</v>
      </c>
      <c r="N22" s="198"/>
      <c r="O22" s="198"/>
      <c r="P22" s="198"/>
      <c r="Q22" s="198"/>
    </row>
    <row r="23" spans="1:17" ht="19.899999999999999" customHeight="1" x14ac:dyDescent="0.2">
      <c r="A23" s="204" t="s">
        <v>310</v>
      </c>
      <c r="B23" s="209">
        <v>86</v>
      </c>
      <c r="C23" s="209">
        <v>11.8</v>
      </c>
      <c r="D23" s="209">
        <v>64</v>
      </c>
      <c r="E23" s="209">
        <v>194.9</v>
      </c>
      <c r="F23" s="208">
        <v>190.3</v>
      </c>
      <c r="G23" s="207">
        <v>14</v>
      </c>
      <c r="H23" s="207">
        <v>9</v>
      </c>
      <c r="I23" s="207">
        <v>6</v>
      </c>
      <c r="J23" s="207">
        <v>11</v>
      </c>
      <c r="K23" s="205">
        <v>11</v>
      </c>
      <c r="L23" s="204" t="s">
        <v>213</v>
      </c>
      <c r="N23" s="198"/>
      <c r="O23" s="198"/>
      <c r="P23" s="198"/>
      <c r="Q23" s="198"/>
    </row>
    <row r="24" spans="1:17" ht="19.899999999999999" customHeight="1" x14ac:dyDescent="0.2">
      <c r="A24" s="204" t="s">
        <v>309</v>
      </c>
      <c r="B24" s="209">
        <v>113.9</v>
      </c>
      <c r="C24" s="209">
        <v>148</v>
      </c>
      <c r="D24" s="209">
        <v>71.3</v>
      </c>
      <c r="E24" s="209">
        <v>164.8</v>
      </c>
      <c r="F24" s="208">
        <v>205.9</v>
      </c>
      <c r="G24" s="207">
        <v>13</v>
      </c>
      <c r="H24" s="207">
        <v>10</v>
      </c>
      <c r="I24" s="207">
        <v>10</v>
      </c>
      <c r="J24" s="207">
        <v>14</v>
      </c>
      <c r="K24" s="205">
        <v>14</v>
      </c>
      <c r="L24" s="204" t="s">
        <v>213</v>
      </c>
      <c r="N24" s="198"/>
      <c r="O24" s="198"/>
      <c r="P24" s="198"/>
      <c r="Q24" s="198"/>
    </row>
    <row r="25" spans="1:17" ht="19.899999999999999" customHeight="1" x14ac:dyDescent="0.2">
      <c r="A25" s="204" t="s">
        <v>308</v>
      </c>
      <c r="B25" s="209">
        <v>8.3000000000000007</v>
      </c>
      <c r="C25" s="209">
        <v>6.7</v>
      </c>
      <c r="D25" s="209">
        <v>20.2</v>
      </c>
      <c r="E25" s="209">
        <v>79</v>
      </c>
      <c r="F25" s="208">
        <v>49.3</v>
      </c>
      <c r="G25" s="207">
        <v>6</v>
      </c>
      <c r="H25" s="207">
        <v>7</v>
      </c>
      <c r="I25" s="207">
        <v>7</v>
      </c>
      <c r="J25" s="207">
        <v>7</v>
      </c>
      <c r="K25" s="205">
        <v>7</v>
      </c>
      <c r="L25" s="204" t="s">
        <v>216</v>
      </c>
      <c r="N25" s="198"/>
      <c r="O25" s="198"/>
      <c r="P25" s="198"/>
      <c r="Q25" s="198"/>
    </row>
    <row r="26" spans="1:17" ht="19.899999999999999" customHeight="1" x14ac:dyDescent="0.2">
      <c r="A26" s="204" t="s">
        <v>307</v>
      </c>
      <c r="B26" s="209">
        <v>123.3</v>
      </c>
      <c r="C26" s="209">
        <v>94.8</v>
      </c>
      <c r="D26" s="209">
        <v>114.5</v>
      </c>
      <c r="E26" s="209">
        <v>292.39999999999998</v>
      </c>
      <c r="F26" s="208">
        <v>297.5</v>
      </c>
      <c r="G26" s="207">
        <v>15</v>
      </c>
      <c r="H26" s="207">
        <v>10</v>
      </c>
      <c r="I26" s="207">
        <v>10</v>
      </c>
      <c r="J26" s="207">
        <v>10</v>
      </c>
      <c r="K26" s="205">
        <v>10</v>
      </c>
      <c r="L26" s="204" t="s">
        <v>306</v>
      </c>
      <c r="N26" s="198"/>
      <c r="O26" s="198"/>
      <c r="P26" s="198"/>
      <c r="Q26" s="198"/>
    </row>
    <row r="27" spans="1:17" ht="19.899999999999999" customHeight="1" x14ac:dyDescent="0.2">
      <c r="A27" s="204" t="s">
        <v>305</v>
      </c>
      <c r="B27" s="209">
        <v>91</v>
      </c>
      <c r="C27" s="209">
        <v>88.3</v>
      </c>
      <c r="D27" s="209">
        <v>0.1</v>
      </c>
      <c r="E27" s="209">
        <v>0</v>
      </c>
      <c r="F27" s="208">
        <v>0</v>
      </c>
      <c r="G27" s="207">
        <v>2</v>
      </c>
      <c r="H27" s="207">
        <v>2</v>
      </c>
      <c r="I27" s="207">
        <v>2</v>
      </c>
      <c r="J27" s="207">
        <v>2</v>
      </c>
      <c r="K27" s="205">
        <v>0</v>
      </c>
      <c r="L27" s="204" t="s">
        <v>213</v>
      </c>
      <c r="N27" s="198"/>
      <c r="O27" s="198"/>
      <c r="P27" s="198"/>
      <c r="Q27" s="198"/>
    </row>
    <row r="28" spans="1:17" ht="19.899999999999999" customHeight="1" x14ac:dyDescent="0.2">
      <c r="A28" s="204" t="s">
        <v>304</v>
      </c>
      <c r="B28" s="209">
        <v>0</v>
      </c>
      <c r="C28" s="209">
        <v>0</v>
      </c>
      <c r="D28" s="209">
        <v>0</v>
      </c>
      <c r="E28" s="209">
        <v>0</v>
      </c>
      <c r="F28" s="211" t="s">
        <v>126</v>
      </c>
      <c r="G28" s="207">
        <v>0</v>
      </c>
      <c r="H28" s="207">
        <v>0</v>
      </c>
      <c r="I28" s="207">
        <v>0</v>
      </c>
      <c r="J28" s="207">
        <v>0</v>
      </c>
      <c r="K28" s="210" t="s">
        <v>126</v>
      </c>
      <c r="L28" s="204" t="s">
        <v>253</v>
      </c>
      <c r="N28" s="198"/>
      <c r="O28" s="198"/>
      <c r="P28" s="198"/>
      <c r="Q28" s="198"/>
    </row>
    <row r="29" spans="1:17" ht="19.899999999999999" customHeight="1" x14ac:dyDescent="0.2">
      <c r="A29" s="204" t="s">
        <v>303</v>
      </c>
      <c r="B29" s="209">
        <v>8.5</v>
      </c>
      <c r="C29" s="209">
        <v>11</v>
      </c>
      <c r="D29" s="209">
        <v>6.8</v>
      </c>
      <c r="E29" s="209">
        <v>11.6</v>
      </c>
      <c r="F29" s="208">
        <v>12</v>
      </c>
      <c r="G29" s="207">
        <v>4</v>
      </c>
      <c r="H29" s="207">
        <v>4</v>
      </c>
      <c r="I29" s="207">
        <v>8</v>
      </c>
      <c r="J29" s="207">
        <v>9</v>
      </c>
      <c r="K29" s="205">
        <v>9</v>
      </c>
      <c r="L29" s="204" t="s">
        <v>166</v>
      </c>
      <c r="N29" s="198"/>
      <c r="O29" s="198"/>
      <c r="P29" s="198"/>
      <c r="Q29" s="198"/>
    </row>
    <row r="30" spans="1:17" ht="19.899999999999999" customHeight="1" x14ac:dyDescent="0.2">
      <c r="A30" s="204" t="s">
        <v>302</v>
      </c>
      <c r="B30" s="209">
        <v>0</v>
      </c>
      <c r="C30" s="209">
        <v>0</v>
      </c>
      <c r="D30" s="209">
        <v>0</v>
      </c>
      <c r="E30" s="209">
        <v>0</v>
      </c>
      <c r="F30" s="211" t="s">
        <v>126</v>
      </c>
      <c r="G30" s="207">
        <v>0</v>
      </c>
      <c r="H30" s="207">
        <v>0</v>
      </c>
      <c r="I30" s="207">
        <v>0</v>
      </c>
      <c r="J30" s="207">
        <v>0</v>
      </c>
      <c r="K30" s="210" t="s">
        <v>126</v>
      </c>
      <c r="L30" s="204" t="s">
        <v>168</v>
      </c>
      <c r="N30" s="198"/>
      <c r="O30" s="198"/>
      <c r="P30" s="198"/>
      <c r="Q30" s="198"/>
    </row>
    <row r="31" spans="1:17" ht="19.899999999999999" customHeight="1" x14ac:dyDescent="0.2">
      <c r="A31" s="204" t="s">
        <v>301</v>
      </c>
      <c r="B31" s="209">
        <v>100.2</v>
      </c>
      <c r="C31" s="209">
        <v>98.7</v>
      </c>
      <c r="D31" s="209">
        <v>116.2</v>
      </c>
      <c r="E31" s="209">
        <v>99</v>
      </c>
      <c r="F31" s="208">
        <v>98</v>
      </c>
      <c r="G31" s="207">
        <v>12</v>
      </c>
      <c r="H31" s="207">
        <v>12</v>
      </c>
      <c r="I31" s="207">
        <v>12</v>
      </c>
      <c r="J31" s="207">
        <v>11</v>
      </c>
      <c r="K31" s="205">
        <v>11</v>
      </c>
      <c r="L31" s="204" t="s">
        <v>225</v>
      </c>
      <c r="N31" s="198"/>
      <c r="O31" s="198"/>
      <c r="P31" s="198"/>
      <c r="Q31" s="198"/>
    </row>
    <row r="32" spans="1:17" ht="19.899999999999999" customHeight="1" x14ac:dyDescent="0.2">
      <c r="A32" s="204" t="s">
        <v>300</v>
      </c>
      <c r="B32" s="209">
        <v>93.3</v>
      </c>
      <c r="C32" s="209">
        <v>99.3</v>
      </c>
      <c r="D32" s="209">
        <v>96.5</v>
      </c>
      <c r="E32" s="209">
        <v>97.5</v>
      </c>
      <c r="F32" s="208">
        <v>35.799999999999997</v>
      </c>
      <c r="G32" s="207">
        <v>15</v>
      </c>
      <c r="H32" s="207">
        <v>18</v>
      </c>
      <c r="I32" s="207">
        <v>18</v>
      </c>
      <c r="J32" s="207">
        <v>18</v>
      </c>
      <c r="K32" s="205">
        <v>18</v>
      </c>
      <c r="L32" s="204" t="s">
        <v>168</v>
      </c>
      <c r="N32" s="198"/>
      <c r="O32" s="198"/>
      <c r="P32" s="198"/>
      <c r="Q32" s="198"/>
    </row>
    <row r="33" spans="1:17" ht="19.899999999999999" customHeight="1" x14ac:dyDescent="0.2">
      <c r="A33" s="204" t="s">
        <v>299</v>
      </c>
      <c r="B33" s="209">
        <v>3.3</v>
      </c>
      <c r="C33" s="209">
        <v>3.7</v>
      </c>
      <c r="D33" s="209">
        <v>53.7</v>
      </c>
      <c r="E33" s="209">
        <v>22.3</v>
      </c>
      <c r="F33" s="208">
        <v>27.2</v>
      </c>
      <c r="G33" s="207">
        <v>5</v>
      </c>
      <c r="H33" s="207">
        <v>5</v>
      </c>
      <c r="I33" s="207">
        <v>5</v>
      </c>
      <c r="J33" s="207">
        <v>5</v>
      </c>
      <c r="K33" s="205">
        <v>5</v>
      </c>
      <c r="L33" s="204" t="s">
        <v>168</v>
      </c>
      <c r="N33" s="198"/>
      <c r="O33" s="198"/>
      <c r="P33" s="198"/>
      <c r="Q33" s="198"/>
    </row>
    <row r="34" spans="1:17" ht="19.899999999999999" customHeight="1" x14ac:dyDescent="0.2">
      <c r="A34" s="204" t="s">
        <v>298</v>
      </c>
      <c r="B34" s="209">
        <v>24.3</v>
      </c>
      <c r="C34" s="209">
        <v>0</v>
      </c>
      <c r="D34" s="209">
        <v>0</v>
      </c>
      <c r="E34" s="209">
        <v>0.1</v>
      </c>
      <c r="F34" s="208">
        <v>0</v>
      </c>
      <c r="G34" s="207">
        <v>9</v>
      </c>
      <c r="H34" s="207">
        <v>0</v>
      </c>
      <c r="I34" s="207">
        <v>0</v>
      </c>
      <c r="J34" s="207">
        <v>1</v>
      </c>
      <c r="K34" s="205">
        <v>0</v>
      </c>
      <c r="L34" s="204" t="s">
        <v>213</v>
      </c>
      <c r="N34" s="198"/>
      <c r="O34" s="198"/>
      <c r="P34" s="198"/>
      <c r="Q34" s="198"/>
    </row>
    <row r="35" spans="1:17" ht="19.899999999999999" customHeight="1" x14ac:dyDescent="0.2">
      <c r="A35" s="204" t="s">
        <v>234</v>
      </c>
      <c r="B35" s="209">
        <v>94.9</v>
      </c>
      <c r="C35" s="209">
        <v>76.900000000000006</v>
      </c>
      <c r="D35" s="209">
        <v>514.20000000000005</v>
      </c>
      <c r="E35" s="209">
        <v>101.8</v>
      </c>
      <c r="F35" s="208">
        <v>48.2</v>
      </c>
      <c r="G35" s="207">
        <v>17</v>
      </c>
      <c r="H35" s="207">
        <v>12</v>
      </c>
      <c r="I35" s="207">
        <v>12</v>
      </c>
      <c r="J35" s="207">
        <v>12</v>
      </c>
      <c r="K35" s="205">
        <v>12</v>
      </c>
      <c r="L35" s="204" t="s">
        <v>213</v>
      </c>
      <c r="N35" s="198"/>
      <c r="O35" s="198"/>
      <c r="P35" s="198"/>
      <c r="Q35" s="198"/>
    </row>
    <row r="36" spans="1:17" ht="19.899999999999999" customHeight="1" x14ac:dyDescent="0.2">
      <c r="A36" s="204" t="s">
        <v>297</v>
      </c>
      <c r="B36" s="209">
        <v>90.2</v>
      </c>
      <c r="C36" s="209">
        <v>14.14</v>
      </c>
      <c r="D36" s="209">
        <v>13.1</v>
      </c>
      <c r="E36" s="209">
        <v>19.399999999999999</v>
      </c>
      <c r="F36" s="208">
        <v>20</v>
      </c>
      <c r="G36" s="207">
        <v>8</v>
      </c>
      <c r="H36" s="207">
        <v>8</v>
      </c>
      <c r="I36" s="207">
        <v>8</v>
      </c>
      <c r="J36" s="207">
        <v>5</v>
      </c>
      <c r="K36" s="205">
        <v>5</v>
      </c>
      <c r="L36" s="221" t="s">
        <v>213</v>
      </c>
      <c r="N36" s="198"/>
      <c r="O36" s="198"/>
      <c r="P36" s="198"/>
      <c r="Q36" s="198"/>
    </row>
    <row r="37" spans="1:17" ht="19.899999999999999" customHeight="1" x14ac:dyDescent="0.2">
      <c r="A37" s="204" t="s">
        <v>296</v>
      </c>
      <c r="B37" s="209">
        <v>75.900000000000006</v>
      </c>
      <c r="C37" s="209">
        <v>50.6</v>
      </c>
      <c r="D37" s="209">
        <v>95.9</v>
      </c>
      <c r="E37" s="209">
        <v>99.7</v>
      </c>
      <c r="F37" s="208">
        <v>97</v>
      </c>
      <c r="G37" s="207">
        <v>8</v>
      </c>
      <c r="H37" s="207">
        <v>9</v>
      </c>
      <c r="I37" s="207">
        <v>9</v>
      </c>
      <c r="J37" s="207">
        <v>9</v>
      </c>
      <c r="K37" s="205">
        <v>9</v>
      </c>
      <c r="L37" s="204" t="s">
        <v>216</v>
      </c>
      <c r="N37" s="198"/>
      <c r="O37" s="198"/>
      <c r="P37" s="198"/>
      <c r="Q37" s="198"/>
    </row>
    <row r="38" spans="1:17" ht="19.899999999999999" customHeight="1" x14ac:dyDescent="0.2">
      <c r="A38" s="204" t="s">
        <v>295</v>
      </c>
      <c r="B38" s="209">
        <v>0</v>
      </c>
      <c r="C38" s="209">
        <v>0</v>
      </c>
      <c r="D38" s="209">
        <v>0.1</v>
      </c>
      <c r="E38" s="209">
        <v>0.1</v>
      </c>
      <c r="F38" s="208">
        <v>4.4000000000000004</v>
      </c>
      <c r="G38" s="207">
        <v>0</v>
      </c>
      <c r="H38" s="207">
        <v>0</v>
      </c>
      <c r="I38" s="207">
        <v>0</v>
      </c>
      <c r="J38" s="207">
        <v>0</v>
      </c>
      <c r="K38" s="205" t="s">
        <v>237</v>
      </c>
      <c r="L38" s="204" t="s">
        <v>221</v>
      </c>
      <c r="N38" s="198"/>
      <c r="O38" s="198"/>
      <c r="P38" s="198"/>
      <c r="Q38" s="198"/>
    </row>
    <row r="39" spans="1:17" ht="19.899999999999999" customHeight="1" x14ac:dyDescent="0.2">
      <c r="A39" s="204" t="s">
        <v>228</v>
      </c>
      <c r="B39" s="209"/>
      <c r="C39" s="209"/>
      <c r="D39" s="209"/>
      <c r="E39" s="209">
        <v>48</v>
      </c>
      <c r="F39" s="208">
        <v>4</v>
      </c>
      <c r="G39" s="207"/>
      <c r="H39" s="207"/>
      <c r="I39" s="207"/>
      <c r="J39" s="207">
        <v>5</v>
      </c>
      <c r="K39" s="205">
        <v>3</v>
      </c>
      <c r="L39" s="204" t="s">
        <v>294</v>
      </c>
      <c r="N39" s="198"/>
      <c r="O39" s="198"/>
      <c r="P39" s="198"/>
      <c r="Q39" s="198"/>
    </row>
    <row r="40" spans="1:17" ht="19.899999999999999" customHeight="1" x14ac:dyDescent="0.2">
      <c r="A40" s="204" t="s">
        <v>293</v>
      </c>
      <c r="B40" s="209">
        <v>2.27</v>
      </c>
      <c r="C40" s="209">
        <v>0</v>
      </c>
      <c r="D40" s="209">
        <v>406.4</v>
      </c>
      <c r="E40" s="209">
        <v>930</v>
      </c>
      <c r="F40" s="208">
        <v>363.7</v>
      </c>
      <c r="G40" s="207">
        <v>4</v>
      </c>
      <c r="H40" s="207">
        <v>0</v>
      </c>
      <c r="I40" s="207">
        <v>21</v>
      </c>
      <c r="J40" s="207">
        <v>15</v>
      </c>
      <c r="K40" s="205">
        <v>5</v>
      </c>
      <c r="L40" s="204" t="s">
        <v>213</v>
      </c>
      <c r="N40" s="198"/>
      <c r="O40" s="198"/>
      <c r="P40" s="198"/>
      <c r="Q40" s="198"/>
    </row>
    <row r="41" spans="1:17" ht="19.899999999999999" customHeight="1" x14ac:dyDescent="0.2">
      <c r="A41" s="204" t="s">
        <v>292</v>
      </c>
      <c r="B41" s="209">
        <v>104.2</v>
      </c>
      <c r="C41" s="209">
        <v>34.799999999999997</v>
      </c>
      <c r="D41" s="209">
        <v>178.8</v>
      </c>
      <c r="E41" s="209">
        <v>210</v>
      </c>
      <c r="F41" s="208">
        <v>197.5</v>
      </c>
      <c r="G41" s="207">
        <v>10</v>
      </c>
      <c r="H41" s="207">
        <v>3</v>
      </c>
      <c r="I41" s="207">
        <v>7</v>
      </c>
      <c r="J41" s="207">
        <v>7</v>
      </c>
      <c r="K41" s="205">
        <v>7</v>
      </c>
      <c r="L41" s="204" t="s">
        <v>213</v>
      </c>
      <c r="N41" s="198"/>
      <c r="O41" s="198"/>
      <c r="P41" s="198"/>
      <c r="Q41" s="198"/>
    </row>
    <row r="42" spans="1:17" ht="19.899999999999999" customHeight="1" x14ac:dyDescent="0.2">
      <c r="A42" s="204" t="s">
        <v>291</v>
      </c>
      <c r="B42" s="209">
        <v>77.8</v>
      </c>
      <c r="C42" s="209">
        <v>4.3</v>
      </c>
      <c r="D42" s="209">
        <v>12.8</v>
      </c>
      <c r="E42" s="209">
        <v>5</v>
      </c>
      <c r="F42" s="208">
        <v>30</v>
      </c>
      <c r="G42" s="207">
        <v>10</v>
      </c>
      <c r="H42" s="207">
        <v>9</v>
      </c>
      <c r="I42" s="207">
        <v>6</v>
      </c>
      <c r="J42" s="207">
        <v>7</v>
      </c>
      <c r="K42" s="205">
        <v>7</v>
      </c>
      <c r="L42" s="204" t="s">
        <v>216</v>
      </c>
      <c r="N42" s="198"/>
      <c r="O42" s="198"/>
      <c r="P42" s="198"/>
      <c r="Q42" s="198"/>
    </row>
    <row r="43" spans="1:17" ht="19.899999999999999" customHeight="1" x14ac:dyDescent="0.2">
      <c r="A43" s="204" t="s">
        <v>290</v>
      </c>
      <c r="B43" s="209">
        <v>264.3</v>
      </c>
      <c r="C43" s="209">
        <v>98.3</v>
      </c>
      <c r="D43" s="209">
        <v>208.7</v>
      </c>
      <c r="E43" s="209">
        <v>140</v>
      </c>
      <c r="F43" s="208">
        <v>62.7</v>
      </c>
      <c r="G43" s="207">
        <v>23</v>
      </c>
      <c r="H43" s="207">
        <v>20</v>
      </c>
      <c r="I43" s="207">
        <v>21</v>
      </c>
      <c r="J43" s="207">
        <v>19</v>
      </c>
      <c r="K43" s="205">
        <v>19</v>
      </c>
      <c r="L43" s="204" t="s">
        <v>289</v>
      </c>
      <c r="N43" s="198"/>
      <c r="O43" s="198"/>
      <c r="P43" s="198"/>
      <c r="Q43" s="198"/>
    </row>
    <row r="44" spans="1:17" ht="19.899999999999999" customHeight="1" x14ac:dyDescent="0.2">
      <c r="A44" s="204" t="s">
        <v>218</v>
      </c>
      <c r="B44" s="209">
        <v>0</v>
      </c>
      <c r="C44" s="209">
        <v>0</v>
      </c>
      <c r="D44" s="209">
        <v>51.97</v>
      </c>
      <c r="E44" s="209">
        <v>40.9</v>
      </c>
      <c r="F44" s="208">
        <v>55.5</v>
      </c>
      <c r="G44" s="207">
        <v>0</v>
      </c>
      <c r="H44" s="207">
        <v>0</v>
      </c>
      <c r="I44" s="207">
        <v>12</v>
      </c>
      <c r="J44" s="207">
        <v>11</v>
      </c>
      <c r="K44" s="205">
        <v>12</v>
      </c>
      <c r="L44" s="204" t="s">
        <v>216</v>
      </c>
      <c r="N44" s="198"/>
      <c r="O44" s="198"/>
      <c r="P44" s="198"/>
      <c r="Q44" s="198"/>
    </row>
    <row r="45" spans="1:17" ht="19.899999999999999" customHeight="1" x14ac:dyDescent="0.2">
      <c r="A45" s="204" t="s">
        <v>288</v>
      </c>
      <c r="B45" s="209">
        <v>2</v>
      </c>
      <c r="C45" s="209">
        <v>0</v>
      </c>
      <c r="D45" s="209">
        <v>0</v>
      </c>
      <c r="E45" s="209">
        <v>0.1</v>
      </c>
      <c r="F45" s="208">
        <v>0</v>
      </c>
      <c r="G45" s="207">
        <v>3</v>
      </c>
      <c r="H45" s="207">
        <v>0</v>
      </c>
      <c r="I45" s="207">
        <v>0</v>
      </c>
      <c r="J45" s="207">
        <v>1</v>
      </c>
      <c r="K45" s="205">
        <v>0</v>
      </c>
      <c r="L45" s="204" t="s">
        <v>213</v>
      </c>
      <c r="N45" s="198"/>
      <c r="O45" s="198"/>
      <c r="P45" s="198"/>
      <c r="Q45" s="198"/>
    </row>
    <row r="46" spans="1:17" ht="19.899999999999999" customHeight="1" x14ac:dyDescent="0.2">
      <c r="A46" s="198"/>
      <c r="B46" s="220"/>
      <c r="C46" s="220"/>
      <c r="D46" s="220"/>
      <c r="E46" s="220"/>
      <c r="F46" s="219">
        <f>SUM(F5:F45)</f>
        <v>2407.62</v>
      </c>
      <c r="G46" s="218"/>
      <c r="H46" s="218"/>
      <c r="I46" s="218"/>
      <c r="J46" s="218"/>
      <c r="K46" s="201"/>
      <c r="N46" s="198"/>
      <c r="O46" s="198"/>
      <c r="P46" s="198"/>
      <c r="Q46" s="198"/>
    </row>
    <row r="47" spans="1:17" ht="12.75" customHeight="1" x14ac:dyDescent="0.2">
      <c r="A47" s="198"/>
      <c r="B47" s="217"/>
      <c r="C47" s="217"/>
      <c r="D47" s="217"/>
      <c r="E47" s="217"/>
      <c r="F47" s="217"/>
      <c r="G47" s="199"/>
      <c r="H47" s="199"/>
      <c r="I47" s="199"/>
      <c r="J47" s="199"/>
      <c r="K47" s="199"/>
      <c r="N47" s="198"/>
      <c r="O47" s="198"/>
      <c r="P47" s="198"/>
      <c r="Q47" s="198"/>
    </row>
    <row r="48" spans="1:17" ht="19.899999999999999" customHeight="1" x14ac:dyDescent="0.2">
      <c r="A48" s="203" t="s">
        <v>210</v>
      </c>
      <c r="B48" s="216"/>
      <c r="C48" s="216"/>
      <c r="D48" s="216"/>
      <c r="E48" s="215"/>
      <c r="H48" s="215"/>
      <c r="I48" s="215"/>
      <c r="J48" s="215"/>
      <c r="K48" s="215"/>
      <c r="L48" s="214" t="s">
        <v>287</v>
      </c>
    </row>
    <row r="49" spans="1:17" ht="19.899999999999999" customHeight="1" x14ac:dyDescent="0.2">
      <c r="A49" s="203" t="s">
        <v>286</v>
      </c>
      <c r="H49" s="215"/>
      <c r="I49" s="215"/>
      <c r="J49" s="215"/>
      <c r="K49" s="215"/>
      <c r="L49" s="214"/>
    </row>
    <row r="50" spans="1:17" ht="19.899999999999999" customHeight="1" x14ac:dyDescent="0.2">
      <c r="A50" s="1558" t="s">
        <v>180</v>
      </c>
      <c r="B50" s="1559" t="s">
        <v>206</v>
      </c>
      <c r="C50" s="1560"/>
      <c r="D50" s="1560"/>
      <c r="E50" s="1560"/>
      <c r="F50" s="1561"/>
      <c r="G50" s="1562" t="s">
        <v>45</v>
      </c>
      <c r="H50" s="1562"/>
      <c r="I50" s="1562"/>
      <c r="J50" s="1562"/>
      <c r="K50" s="1562"/>
      <c r="L50" s="1563" t="s">
        <v>205</v>
      </c>
      <c r="N50" s="198"/>
      <c r="O50" s="198"/>
      <c r="P50" s="198"/>
      <c r="Q50" s="198"/>
    </row>
    <row r="51" spans="1:17" ht="19.899999999999999" customHeight="1" x14ac:dyDescent="0.2">
      <c r="A51" s="1558"/>
      <c r="B51" s="210">
        <v>2012</v>
      </c>
      <c r="C51" s="210">
        <v>2013</v>
      </c>
      <c r="D51" s="210">
        <v>2014</v>
      </c>
      <c r="E51" s="210">
        <v>2015</v>
      </c>
      <c r="F51" s="210">
        <v>2016</v>
      </c>
      <c r="G51" s="210">
        <v>2012</v>
      </c>
      <c r="H51" s="210">
        <v>2013</v>
      </c>
      <c r="I51" s="210">
        <v>2014</v>
      </c>
      <c r="J51" s="210">
        <v>2015</v>
      </c>
      <c r="K51" s="210">
        <v>2016</v>
      </c>
      <c r="L51" s="1562"/>
      <c r="N51" s="198"/>
      <c r="O51" s="198"/>
      <c r="P51" s="198"/>
      <c r="Q51" s="198"/>
    </row>
    <row r="52" spans="1:17" ht="18.600000000000001" customHeight="1" x14ac:dyDescent="0.2">
      <c r="A52" s="204" t="s">
        <v>285</v>
      </c>
      <c r="B52" s="209">
        <v>0</v>
      </c>
      <c r="C52" s="209">
        <v>0</v>
      </c>
      <c r="D52" s="209">
        <v>0</v>
      </c>
      <c r="E52" s="209">
        <v>0</v>
      </c>
      <c r="F52" s="208" t="s">
        <v>126</v>
      </c>
      <c r="G52" s="207">
        <v>12</v>
      </c>
      <c r="H52" s="207">
        <v>12</v>
      </c>
      <c r="I52" s="207">
        <v>7</v>
      </c>
      <c r="J52" s="207">
        <v>0</v>
      </c>
      <c r="K52" s="205" t="s">
        <v>126</v>
      </c>
      <c r="L52" s="204" t="s">
        <v>284</v>
      </c>
      <c r="N52" s="198"/>
      <c r="O52" s="198"/>
      <c r="P52" s="198"/>
      <c r="Q52" s="198"/>
    </row>
    <row r="53" spans="1:17" ht="18.600000000000001" customHeight="1" x14ac:dyDescent="0.2">
      <c r="A53" s="204" t="s">
        <v>283</v>
      </c>
      <c r="B53" s="209">
        <v>25</v>
      </c>
      <c r="C53" s="209">
        <v>25</v>
      </c>
      <c r="D53" s="209">
        <v>24</v>
      </c>
      <c r="E53" s="209">
        <v>10</v>
      </c>
      <c r="F53" s="208">
        <v>8</v>
      </c>
      <c r="G53" s="207">
        <v>9</v>
      </c>
      <c r="H53" s="207">
        <v>8</v>
      </c>
      <c r="I53" s="207">
        <v>10</v>
      </c>
      <c r="J53" s="207">
        <v>15</v>
      </c>
      <c r="K53" s="205">
        <v>10</v>
      </c>
      <c r="L53" s="204" t="s">
        <v>168</v>
      </c>
      <c r="N53" s="198"/>
      <c r="O53" s="198"/>
      <c r="P53" s="198"/>
      <c r="Q53" s="198"/>
    </row>
    <row r="54" spans="1:17" ht="18.600000000000001" customHeight="1" x14ac:dyDescent="0.2">
      <c r="A54" s="204" t="s">
        <v>282</v>
      </c>
      <c r="B54" s="209"/>
      <c r="C54" s="209"/>
      <c r="D54" s="209"/>
      <c r="E54" s="209"/>
      <c r="F54" s="208">
        <v>1.3</v>
      </c>
      <c r="G54" s="207"/>
      <c r="H54" s="207"/>
      <c r="I54" s="207"/>
      <c r="J54" s="207"/>
      <c r="K54" s="205" t="s">
        <v>237</v>
      </c>
      <c r="L54" s="204"/>
      <c r="N54" s="198"/>
      <c r="O54" s="198"/>
      <c r="P54" s="198"/>
      <c r="Q54" s="198"/>
    </row>
    <row r="55" spans="1:17" ht="18.600000000000001" customHeight="1" x14ac:dyDescent="0.2">
      <c r="A55" s="204" t="s">
        <v>281</v>
      </c>
      <c r="B55" s="209">
        <v>0.3</v>
      </c>
      <c r="C55" s="209">
        <v>0.25</v>
      </c>
      <c r="D55" s="209">
        <v>0.5</v>
      </c>
      <c r="E55" s="209">
        <v>0</v>
      </c>
      <c r="F55" s="208">
        <v>0.3</v>
      </c>
      <c r="G55" s="207">
        <v>4</v>
      </c>
      <c r="H55" s="207">
        <v>4</v>
      </c>
      <c r="I55" s="207">
        <v>4</v>
      </c>
      <c r="J55" s="207">
        <v>0</v>
      </c>
      <c r="K55" s="205">
        <v>2</v>
      </c>
      <c r="L55" s="204" t="s">
        <v>221</v>
      </c>
      <c r="N55" s="198"/>
      <c r="O55" s="198"/>
      <c r="P55" s="198"/>
      <c r="Q55" s="198"/>
    </row>
    <row r="56" spans="1:17" ht="18.600000000000001" customHeight="1" x14ac:dyDescent="0.2">
      <c r="A56" s="204" t="s">
        <v>280</v>
      </c>
      <c r="B56" s="209">
        <v>142.1</v>
      </c>
      <c r="C56" s="209">
        <v>368.6</v>
      </c>
      <c r="D56" s="209">
        <v>41</v>
      </c>
      <c r="E56" s="209">
        <v>55.5</v>
      </c>
      <c r="F56" s="208">
        <v>223.5</v>
      </c>
      <c r="G56" s="207" t="s">
        <v>217</v>
      </c>
      <c r="H56" s="207" t="s">
        <v>217</v>
      </c>
      <c r="I56" s="207" t="s">
        <v>217</v>
      </c>
      <c r="J56" s="207" t="s">
        <v>217</v>
      </c>
      <c r="K56" s="207" t="s">
        <v>217</v>
      </c>
      <c r="L56" s="204" t="s">
        <v>279</v>
      </c>
      <c r="N56" s="198"/>
      <c r="O56" s="198"/>
      <c r="P56" s="198"/>
      <c r="Q56" s="198"/>
    </row>
    <row r="57" spans="1:17" ht="18.600000000000001" customHeight="1" x14ac:dyDescent="0.2">
      <c r="A57" s="204" t="s">
        <v>278</v>
      </c>
      <c r="B57" s="209">
        <v>0.1</v>
      </c>
      <c r="C57" s="209">
        <v>0.2</v>
      </c>
      <c r="D57" s="209">
        <v>0.1</v>
      </c>
      <c r="E57" s="209">
        <v>0.1</v>
      </c>
      <c r="F57" s="208">
        <v>0</v>
      </c>
      <c r="G57" s="207">
        <v>1</v>
      </c>
      <c r="H57" s="207">
        <v>1</v>
      </c>
      <c r="I57" s="207">
        <v>1</v>
      </c>
      <c r="J57" s="207">
        <v>1</v>
      </c>
      <c r="K57" s="205">
        <v>0</v>
      </c>
      <c r="L57" s="204" t="s">
        <v>221</v>
      </c>
      <c r="N57" s="198"/>
      <c r="O57" s="198"/>
      <c r="P57" s="198"/>
      <c r="Q57" s="198"/>
    </row>
    <row r="58" spans="1:17" ht="18.600000000000001" customHeight="1" x14ac:dyDescent="0.2">
      <c r="A58" s="204" t="s">
        <v>277</v>
      </c>
      <c r="B58" s="209">
        <v>0</v>
      </c>
      <c r="C58" s="209">
        <v>0</v>
      </c>
      <c r="D58" s="209">
        <v>0</v>
      </c>
      <c r="E58" s="209">
        <v>0</v>
      </c>
      <c r="F58" s="208">
        <v>0</v>
      </c>
      <c r="G58" s="207">
        <v>0</v>
      </c>
      <c r="H58" s="207">
        <v>0</v>
      </c>
      <c r="I58" s="207">
        <v>0</v>
      </c>
      <c r="J58" s="207">
        <v>0</v>
      </c>
      <c r="K58" s="205">
        <v>0</v>
      </c>
      <c r="L58" s="204" t="s">
        <v>253</v>
      </c>
      <c r="N58" s="198"/>
      <c r="O58" s="198"/>
      <c r="P58" s="198"/>
      <c r="Q58" s="198"/>
    </row>
    <row r="59" spans="1:17" ht="18.600000000000001" customHeight="1" x14ac:dyDescent="0.2">
      <c r="A59" s="204" t="s">
        <v>276</v>
      </c>
      <c r="B59" s="209">
        <v>66</v>
      </c>
      <c r="C59" s="209">
        <v>72.099999999999994</v>
      </c>
      <c r="D59" s="209">
        <v>92.1</v>
      </c>
      <c r="E59" s="209">
        <v>59.3</v>
      </c>
      <c r="F59" s="208">
        <v>55.4</v>
      </c>
      <c r="G59" s="207">
        <v>0</v>
      </c>
      <c r="H59" s="207">
        <v>5</v>
      </c>
      <c r="I59" s="207">
        <v>5</v>
      </c>
      <c r="J59" s="207">
        <v>5</v>
      </c>
      <c r="K59" s="205">
        <v>5</v>
      </c>
      <c r="L59" s="204" t="s">
        <v>168</v>
      </c>
      <c r="N59" s="198"/>
      <c r="O59" s="198"/>
      <c r="P59" s="198"/>
      <c r="Q59" s="198"/>
    </row>
    <row r="60" spans="1:17" ht="18.600000000000001" customHeight="1" x14ac:dyDescent="0.2">
      <c r="A60" s="204" t="s">
        <v>275</v>
      </c>
      <c r="B60" s="209">
        <v>41.2</v>
      </c>
      <c r="C60" s="209">
        <v>47.56</v>
      </c>
      <c r="D60" s="209">
        <v>49</v>
      </c>
      <c r="E60" s="209">
        <v>49.1</v>
      </c>
      <c r="F60" s="208">
        <v>41</v>
      </c>
      <c r="G60" s="207">
        <v>6</v>
      </c>
      <c r="H60" s="207">
        <v>6</v>
      </c>
      <c r="I60" s="207">
        <v>6</v>
      </c>
      <c r="J60" s="207">
        <v>6</v>
      </c>
      <c r="K60" s="205">
        <v>6</v>
      </c>
      <c r="L60" s="204" t="s">
        <v>168</v>
      </c>
      <c r="N60" s="198"/>
      <c r="O60" s="198"/>
      <c r="P60" s="198"/>
      <c r="Q60" s="198"/>
    </row>
    <row r="61" spans="1:17" ht="18.600000000000001" customHeight="1" x14ac:dyDescent="0.2">
      <c r="A61" s="204" t="s">
        <v>274</v>
      </c>
      <c r="B61" s="209">
        <v>0</v>
      </c>
      <c r="C61" s="209">
        <v>0</v>
      </c>
      <c r="D61" s="209">
        <v>0</v>
      </c>
      <c r="E61" s="209">
        <v>0</v>
      </c>
      <c r="F61" s="208">
        <v>0.2</v>
      </c>
      <c r="G61" s="207">
        <v>0</v>
      </c>
      <c r="H61" s="207">
        <v>0</v>
      </c>
      <c r="I61" s="207">
        <v>0</v>
      </c>
      <c r="J61" s="207">
        <v>0</v>
      </c>
      <c r="K61" s="205">
        <v>2</v>
      </c>
      <c r="L61" s="204" t="s">
        <v>213</v>
      </c>
      <c r="N61" s="198"/>
      <c r="O61" s="198"/>
      <c r="P61" s="198"/>
      <c r="Q61" s="198"/>
    </row>
    <row r="62" spans="1:17" ht="18.600000000000001" customHeight="1" x14ac:dyDescent="0.2">
      <c r="A62" s="204" t="s">
        <v>273</v>
      </c>
      <c r="B62" s="212" t="s">
        <v>126</v>
      </c>
      <c r="C62" s="212" t="s">
        <v>126</v>
      </c>
      <c r="D62" s="209">
        <v>89</v>
      </c>
      <c r="E62" s="209">
        <v>35</v>
      </c>
      <c r="F62" s="208">
        <v>0</v>
      </c>
      <c r="G62" s="212" t="s">
        <v>126</v>
      </c>
      <c r="H62" s="212" t="s">
        <v>126</v>
      </c>
      <c r="I62" s="207">
        <v>10</v>
      </c>
      <c r="J62" s="207">
        <v>15</v>
      </c>
      <c r="K62" s="205">
        <v>0</v>
      </c>
      <c r="L62" s="204" t="s">
        <v>213</v>
      </c>
      <c r="N62" s="198"/>
      <c r="O62" s="198"/>
      <c r="P62" s="198"/>
      <c r="Q62" s="198"/>
    </row>
    <row r="63" spans="1:17" ht="18.600000000000001" customHeight="1" x14ac:dyDescent="0.2">
      <c r="A63" s="204" t="s">
        <v>272</v>
      </c>
      <c r="B63" s="209">
        <v>0</v>
      </c>
      <c r="C63" s="209">
        <v>0</v>
      </c>
      <c r="D63" s="209">
        <v>96.8</v>
      </c>
      <c r="E63" s="209">
        <v>0.1</v>
      </c>
      <c r="F63" s="208">
        <v>0.2</v>
      </c>
      <c r="G63" s="207">
        <v>0</v>
      </c>
      <c r="H63" s="207">
        <v>0</v>
      </c>
      <c r="I63" s="207">
        <v>4</v>
      </c>
      <c r="J63" s="207">
        <v>1</v>
      </c>
      <c r="K63" s="205">
        <v>2</v>
      </c>
      <c r="L63" s="204" t="s">
        <v>213</v>
      </c>
      <c r="N63" s="198"/>
      <c r="O63" s="198"/>
      <c r="P63" s="198"/>
      <c r="Q63" s="198"/>
    </row>
    <row r="64" spans="1:17" ht="18.600000000000001" customHeight="1" x14ac:dyDescent="0.2">
      <c r="A64" s="204" t="s">
        <v>271</v>
      </c>
      <c r="B64" s="209">
        <v>87.5</v>
      </c>
      <c r="C64" s="209">
        <v>44.8</v>
      </c>
      <c r="D64" s="209">
        <v>52</v>
      </c>
      <c r="E64" s="209">
        <v>42.6</v>
      </c>
      <c r="F64" s="208">
        <v>85.1</v>
      </c>
      <c r="G64" s="207">
        <v>3</v>
      </c>
      <c r="H64" s="207">
        <v>6</v>
      </c>
      <c r="I64" s="207">
        <v>6</v>
      </c>
      <c r="J64" s="207">
        <v>7</v>
      </c>
      <c r="K64" s="205">
        <v>7</v>
      </c>
      <c r="L64" s="204" t="s">
        <v>168</v>
      </c>
      <c r="N64" s="198"/>
      <c r="O64" s="198"/>
      <c r="P64" s="198"/>
      <c r="Q64" s="198"/>
    </row>
    <row r="65" spans="1:17" ht="18.600000000000001" customHeight="1" x14ac:dyDescent="0.2">
      <c r="A65" s="204" t="s">
        <v>270</v>
      </c>
      <c r="B65" s="209">
        <v>0</v>
      </c>
      <c r="C65" s="209">
        <v>75</v>
      </c>
      <c r="D65" s="209">
        <v>75</v>
      </c>
      <c r="E65" s="209">
        <v>5</v>
      </c>
      <c r="F65" s="208">
        <v>36.5</v>
      </c>
      <c r="G65" s="207">
        <v>0</v>
      </c>
      <c r="H65" s="207">
        <v>12</v>
      </c>
      <c r="I65" s="207">
        <v>12</v>
      </c>
      <c r="J65" s="207">
        <v>8</v>
      </c>
      <c r="K65" s="205">
        <v>2</v>
      </c>
      <c r="L65" s="204" t="s">
        <v>213</v>
      </c>
      <c r="N65" s="198"/>
      <c r="O65" s="198"/>
      <c r="P65" s="198"/>
      <c r="Q65" s="198"/>
    </row>
    <row r="66" spans="1:17" ht="18.600000000000001" customHeight="1" x14ac:dyDescent="0.2">
      <c r="A66" s="204" t="s">
        <v>269</v>
      </c>
      <c r="B66" s="209">
        <v>0</v>
      </c>
      <c r="C66" s="209">
        <v>0</v>
      </c>
      <c r="D66" s="209">
        <v>0</v>
      </c>
      <c r="E66" s="209">
        <v>0</v>
      </c>
      <c r="F66" s="211" t="s">
        <v>126</v>
      </c>
      <c r="G66" s="207">
        <v>0</v>
      </c>
      <c r="H66" s="207">
        <v>0</v>
      </c>
      <c r="I66" s="207">
        <v>0</v>
      </c>
      <c r="J66" s="207">
        <v>0</v>
      </c>
      <c r="K66" s="210" t="s">
        <v>126</v>
      </c>
      <c r="L66" s="204" t="s">
        <v>213</v>
      </c>
      <c r="N66" s="198"/>
      <c r="O66" s="198"/>
      <c r="P66" s="198"/>
      <c r="Q66" s="198"/>
    </row>
    <row r="67" spans="1:17" ht="18.600000000000001" customHeight="1" x14ac:dyDescent="0.2">
      <c r="A67" s="204" t="s">
        <v>268</v>
      </c>
      <c r="B67" s="209">
        <v>0</v>
      </c>
      <c r="C67" s="209">
        <v>0</v>
      </c>
      <c r="D67" s="209">
        <v>0</v>
      </c>
      <c r="E67" s="209">
        <v>0</v>
      </c>
      <c r="F67" s="211" t="s">
        <v>126</v>
      </c>
      <c r="G67" s="207">
        <v>0</v>
      </c>
      <c r="H67" s="207">
        <v>0</v>
      </c>
      <c r="I67" s="207">
        <v>0</v>
      </c>
      <c r="J67" s="207">
        <v>0</v>
      </c>
      <c r="K67" s="210" t="s">
        <v>126</v>
      </c>
      <c r="L67" s="204" t="s">
        <v>168</v>
      </c>
      <c r="N67" s="198"/>
      <c r="O67" s="198"/>
      <c r="P67" s="198"/>
      <c r="Q67" s="198"/>
    </row>
    <row r="68" spans="1:17" ht="18.600000000000001" customHeight="1" x14ac:dyDescent="0.2">
      <c r="A68" s="204" t="s">
        <v>267</v>
      </c>
      <c r="B68" s="209">
        <v>0</v>
      </c>
      <c r="C68" s="209">
        <v>0</v>
      </c>
      <c r="D68" s="209">
        <v>0</v>
      </c>
      <c r="E68" s="209">
        <v>0</v>
      </c>
      <c r="F68" s="211" t="s">
        <v>126</v>
      </c>
      <c r="G68" s="207">
        <v>0</v>
      </c>
      <c r="H68" s="207">
        <v>0</v>
      </c>
      <c r="I68" s="207">
        <v>0</v>
      </c>
      <c r="J68" s="207">
        <v>0</v>
      </c>
      <c r="K68" s="210" t="s">
        <v>126</v>
      </c>
      <c r="L68" s="204" t="s">
        <v>168</v>
      </c>
      <c r="N68" s="198"/>
      <c r="O68" s="198"/>
      <c r="P68" s="198"/>
      <c r="Q68" s="198"/>
    </row>
    <row r="69" spans="1:17" ht="18.600000000000001" customHeight="1" x14ac:dyDescent="0.2">
      <c r="A69" s="204" t="s">
        <v>266</v>
      </c>
      <c r="B69" s="209">
        <v>0</v>
      </c>
      <c r="C69" s="209">
        <v>0</v>
      </c>
      <c r="D69" s="209">
        <v>0</v>
      </c>
      <c r="E69" s="209">
        <v>0</v>
      </c>
      <c r="F69" s="208">
        <v>0</v>
      </c>
      <c r="G69" s="207">
        <v>0</v>
      </c>
      <c r="H69" s="207">
        <v>0</v>
      </c>
      <c r="I69" s="207">
        <v>0</v>
      </c>
      <c r="J69" s="207">
        <v>0</v>
      </c>
      <c r="K69" s="205">
        <v>0</v>
      </c>
      <c r="L69" s="204" t="s">
        <v>216</v>
      </c>
      <c r="N69" s="198"/>
      <c r="O69" s="198"/>
      <c r="P69" s="198"/>
      <c r="Q69" s="198"/>
    </row>
    <row r="70" spans="1:17" ht="18" customHeight="1" x14ac:dyDescent="0.2">
      <c r="A70" s="204" t="s">
        <v>265</v>
      </c>
      <c r="B70" s="209">
        <v>0</v>
      </c>
      <c r="C70" s="209">
        <v>0</v>
      </c>
      <c r="D70" s="209">
        <v>0</v>
      </c>
      <c r="E70" s="209">
        <v>0</v>
      </c>
      <c r="F70" s="208">
        <v>0</v>
      </c>
      <c r="G70" s="207" t="s">
        <v>217</v>
      </c>
      <c r="H70" s="207" t="s">
        <v>217</v>
      </c>
      <c r="I70" s="207" t="s">
        <v>217</v>
      </c>
      <c r="J70" s="207" t="s">
        <v>217</v>
      </c>
      <c r="K70" s="207" t="s">
        <v>217</v>
      </c>
      <c r="L70" s="213" t="s">
        <v>170</v>
      </c>
      <c r="N70" s="198"/>
      <c r="O70" s="198"/>
      <c r="P70" s="198"/>
      <c r="Q70" s="198"/>
    </row>
    <row r="71" spans="1:17" ht="18.600000000000001" customHeight="1" x14ac:dyDescent="0.2">
      <c r="A71" s="204" t="s">
        <v>264</v>
      </c>
      <c r="B71" s="209">
        <v>0</v>
      </c>
      <c r="C71" s="209">
        <v>0</v>
      </c>
      <c r="D71" s="209">
        <v>0</v>
      </c>
      <c r="E71" s="209">
        <v>0</v>
      </c>
      <c r="F71" s="211" t="s">
        <v>126</v>
      </c>
      <c r="G71" s="207">
        <v>0</v>
      </c>
      <c r="H71" s="207">
        <v>0</v>
      </c>
      <c r="I71" s="207">
        <v>0</v>
      </c>
      <c r="J71" s="207">
        <v>0</v>
      </c>
      <c r="K71" s="210" t="s">
        <v>126</v>
      </c>
      <c r="L71" s="204" t="s">
        <v>168</v>
      </c>
      <c r="N71" s="198"/>
      <c r="O71" s="198"/>
      <c r="P71" s="198"/>
      <c r="Q71" s="198"/>
    </row>
    <row r="72" spans="1:17" ht="18.600000000000001" customHeight="1" x14ac:dyDescent="0.2">
      <c r="A72" s="204" t="s">
        <v>263</v>
      </c>
      <c r="B72" s="209">
        <v>78.8</v>
      </c>
      <c r="C72" s="209">
        <v>2.93</v>
      </c>
      <c r="D72" s="209">
        <v>17.7</v>
      </c>
      <c r="E72" s="209">
        <v>17.100000000000001</v>
      </c>
      <c r="F72" s="208">
        <v>17.2</v>
      </c>
      <c r="G72" s="207">
        <v>8</v>
      </c>
      <c r="H72" s="207">
        <v>8</v>
      </c>
      <c r="I72" s="207">
        <v>8</v>
      </c>
      <c r="J72" s="207">
        <v>8</v>
      </c>
      <c r="K72" s="205">
        <v>8</v>
      </c>
      <c r="L72" s="204" t="s">
        <v>213</v>
      </c>
      <c r="N72" s="198"/>
      <c r="O72" s="198"/>
      <c r="P72" s="198"/>
      <c r="Q72" s="198"/>
    </row>
    <row r="73" spans="1:17" ht="18.600000000000001" customHeight="1" x14ac:dyDescent="0.2">
      <c r="A73" s="204" t="s">
        <v>262</v>
      </c>
      <c r="B73" s="209">
        <v>108</v>
      </c>
      <c r="C73" s="209">
        <v>78.150000000000006</v>
      </c>
      <c r="D73" s="209">
        <v>130.80000000000001</v>
      </c>
      <c r="E73" s="209">
        <v>191.9</v>
      </c>
      <c r="F73" s="208">
        <v>97.3</v>
      </c>
      <c r="G73" s="207">
        <v>14</v>
      </c>
      <c r="H73" s="207">
        <v>12</v>
      </c>
      <c r="I73" s="207">
        <v>10</v>
      </c>
      <c r="J73" s="207">
        <v>10</v>
      </c>
      <c r="K73" s="205">
        <v>10</v>
      </c>
      <c r="L73" s="204" t="s">
        <v>168</v>
      </c>
      <c r="N73" s="198"/>
      <c r="O73" s="198"/>
      <c r="P73" s="198"/>
      <c r="Q73" s="198"/>
    </row>
    <row r="74" spans="1:17" ht="18.600000000000001" customHeight="1" x14ac:dyDescent="0.2">
      <c r="A74" s="204" t="s">
        <v>261</v>
      </c>
      <c r="B74" s="209">
        <v>0</v>
      </c>
      <c r="C74" s="209">
        <v>0</v>
      </c>
      <c r="D74" s="209">
        <v>0</v>
      </c>
      <c r="E74" s="209">
        <v>0</v>
      </c>
      <c r="F74" s="208" t="s">
        <v>126</v>
      </c>
      <c r="G74" s="207">
        <v>0</v>
      </c>
      <c r="H74" s="207">
        <v>0</v>
      </c>
      <c r="I74" s="207">
        <v>0</v>
      </c>
      <c r="J74" s="207">
        <v>0</v>
      </c>
      <c r="K74" s="205" t="s">
        <v>126</v>
      </c>
      <c r="L74" s="204" t="s">
        <v>221</v>
      </c>
      <c r="N74" s="198"/>
      <c r="O74" s="198"/>
      <c r="P74" s="198"/>
      <c r="Q74" s="198"/>
    </row>
    <row r="75" spans="1:17" ht="18.600000000000001" customHeight="1" x14ac:dyDescent="0.2">
      <c r="A75" s="204" t="s">
        <v>260</v>
      </c>
      <c r="B75" s="209">
        <v>0.9</v>
      </c>
      <c r="C75" s="209">
        <v>0.55000000000000004</v>
      </c>
      <c r="D75" s="209">
        <v>0.3</v>
      </c>
      <c r="E75" s="209">
        <v>29.1</v>
      </c>
      <c r="F75" s="208">
        <v>64</v>
      </c>
      <c r="G75" s="207">
        <v>3</v>
      </c>
      <c r="H75" s="207">
        <v>3</v>
      </c>
      <c r="I75" s="207">
        <v>3</v>
      </c>
      <c r="J75" s="207">
        <v>6</v>
      </c>
      <c r="K75" s="205">
        <v>6</v>
      </c>
      <c r="L75" s="204" t="s">
        <v>168</v>
      </c>
      <c r="N75" s="198"/>
      <c r="O75" s="198"/>
      <c r="P75" s="198"/>
      <c r="Q75" s="198"/>
    </row>
    <row r="76" spans="1:17" ht="18.600000000000001" customHeight="1" x14ac:dyDescent="0.2">
      <c r="A76" s="204" t="s">
        <v>259</v>
      </c>
      <c r="B76" s="212" t="s">
        <v>126</v>
      </c>
      <c r="C76" s="212" t="s">
        <v>126</v>
      </c>
      <c r="D76" s="212" t="s">
        <v>126</v>
      </c>
      <c r="E76" s="209">
        <v>2.2999999999999998</v>
      </c>
      <c r="F76" s="208">
        <v>13</v>
      </c>
      <c r="G76" s="212" t="s">
        <v>126</v>
      </c>
      <c r="H76" s="212" t="s">
        <v>126</v>
      </c>
      <c r="I76" s="212" t="s">
        <v>126</v>
      </c>
      <c r="J76" s="207">
        <v>11</v>
      </c>
      <c r="K76" s="205">
        <v>11</v>
      </c>
      <c r="L76" s="204" t="s">
        <v>213</v>
      </c>
      <c r="N76" s="198"/>
      <c r="O76" s="198"/>
      <c r="P76" s="198"/>
      <c r="Q76" s="198"/>
    </row>
    <row r="77" spans="1:17" ht="18.600000000000001" customHeight="1" x14ac:dyDescent="0.2">
      <c r="A77" s="204" t="s">
        <v>258</v>
      </c>
      <c r="B77" s="209">
        <v>19.7</v>
      </c>
      <c r="C77" s="209">
        <v>38.799999999999997</v>
      </c>
      <c r="D77" s="209">
        <v>298.5</v>
      </c>
      <c r="E77" s="209">
        <v>292.89999999999998</v>
      </c>
      <c r="F77" s="208">
        <v>58</v>
      </c>
      <c r="G77" s="207">
        <v>9</v>
      </c>
      <c r="H77" s="207">
        <v>7</v>
      </c>
      <c r="I77" s="207">
        <v>13</v>
      </c>
      <c r="J77" s="207">
        <v>23</v>
      </c>
      <c r="K77" s="205">
        <v>27</v>
      </c>
      <c r="L77" s="204" t="s">
        <v>168</v>
      </c>
      <c r="N77" s="198"/>
      <c r="O77" s="198"/>
      <c r="P77" s="198"/>
      <c r="Q77" s="198"/>
    </row>
    <row r="78" spans="1:17" ht="18.600000000000001" customHeight="1" x14ac:dyDescent="0.2">
      <c r="A78" s="204" t="s">
        <v>257</v>
      </c>
      <c r="B78" s="209">
        <v>5.2</v>
      </c>
      <c r="C78" s="209">
        <v>3.4</v>
      </c>
      <c r="D78" s="209">
        <v>44</v>
      </c>
      <c r="E78" s="209">
        <v>0</v>
      </c>
      <c r="F78" s="208">
        <v>0</v>
      </c>
      <c r="G78" s="207">
        <v>5</v>
      </c>
      <c r="H78" s="207">
        <v>3</v>
      </c>
      <c r="I78" s="207">
        <v>4</v>
      </c>
      <c r="J78" s="207">
        <v>0</v>
      </c>
      <c r="K78" s="205">
        <v>0</v>
      </c>
      <c r="L78" s="204" t="s">
        <v>168</v>
      </c>
      <c r="N78" s="198"/>
      <c r="O78" s="198"/>
      <c r="P78" s="198"/>
      <c r="Q78" s="198"/>
    </row>
    <row r="79" spans="1:17" ht="18.600000000000001" customHeight="1" x14ac:dyDescent="0.2">
      <c r="A79" s="204" t="s">
        <v>256</v>
      </c>
      <c r="B79" s="209">
        <v>1.6</v>
      </c>
      <c r="C79" s="209">
        <v>0.8</v>
      </c>
      <c r="D79" s="209">
        <v>0.7</v>
      </c>
      <c r="E79" s="209">
        <v>0</v>
      </c>
      <c r="F79" s="211" t="s">
        <v>126</v>
      </c>
      <c r="G79" s="207">
        <v>4</v>
      </c>
      <c r="H79" s="207">
        <v>4</v>
      </c>
      <c r="I79" s="207">
        <v>4</v>
      </c>
      <c r="J79" s="207">
        <v>0</v>
      </c>
      <c r="K79" s="210" t="s">
        <v>126</v>
      </c>
      <c r="L79" s="204" t="s">
        <v>213</v>
      </c>
      <c r="N79" s="198"/>
      <c r="O79" s="198"/>
      <c r="P79" s="198"/>
      <c r="Q79" s="198"/>
    </row>
    <row r="80" spans="1:17" ht="18.600000000000001" customHeight="1" x14ac:dyDescent="0.2">
      <c r="A80" s="204" t="s">
        <v>255</v>
      </c>
      <c r="B80" s="209"/>
      <c r="C80" s="209"/>
      <c r="D80" s="209"/>
      <c r="E80" s="209"/>
      <c r="F80" s="208">
        <v>6.6</v>
      </c>
      <c r="G80" s="207"/>
      <c r="H80" s="207"/>
      <c r="I80" s="207"/>
      <c r="J80" s="207"/>
      <c r="K80" s="205">
        <v>3</v>
      </c>
      <c r="L80" s="204" t="s">
        <v>213</v>
      </c>
      <c r="N80" s="198"/>
      <c r="O80" s="198"/>
      <c r="P80" s="198"/>
      <c r="Q80" s="198"/>
    </row>
    <row r="81" spans="1:17" ht="18.600000000000001" customHeight="1" x14ac:dyDescent="0.2">
      <c r="A81" s="204" t="s">
        <v>254</v>
      </c>
      <c r="B81" s="209"/>
      <c r="C81" s="209"/>
      <c r="D81" s="209"/>
      <c r="E81" s="209"/>
      <c r="F81" s="208">
        <v>0</v>
      </c>
      <c r="G81" s="207"/>
      <c r="H81" s="207"/>
      <c r="I81" s="207"/>
      <c r="J81" s="207"/>
      <c r="K81" s="205">
        <v>0</v>
      </c>
      <c r="L81" s="204" t="s">
        <v>253</v>
      </c>
      <c r="N81" s="198"/>
      <c r="O81" s="198"/>
      <c r="P81" s="198"/>
      <c r="Q81" s="198"/>
    </row>
    <row r="82" spans="1:17" ht="18.600000000000001" customHeight="1" x14ac:dyDescent="0.2">
      <c r="A82" s="204" t="s">
        <v>252</v>
      </c>
      <c r="B82" s="209">
        <v>0</v>
      </c>
      <c r="C82" s="209">
        <v>0</v>
      </c>
      <c r="D82" s="209">
        <v>0</v>
      </c>
      <c r="E82" s="209">
        <v>0</v>
      </c>
      <c r="F82" s="211" t="s">
        <v>126</v>
      </c>
      <c r="G82" s="207">
        <v>0</v>
      </c>
      <c r="H82" s="207">
        <v>0</v>
      </c>
      <c r="I82" s="207">
        <v>0</v>
      </c>
      <c r="J82" s="207">
        <v>0</v>
      </c>
      <c r="K82" s="210" t="s">
        <v>126</v>
      </c>
      <c r="L82" s="204" t="s">
        <v>251</v>
      </c>
      <c r="N82" s="198"/>
      <c r="O82" s="198"/>
      <c r="P82" s="198"/>
      <c r="Q82" s="198"/>
    </row>
    <row r="83" spans="1:17" ht="18.600000000000001" customHeight="1" x14ac:dyDescent="0.2">
      <c r="A83" s="204" t="s">
        <v>250</v>
      </c>
      <c r="B83" s="209">
        <v>26.7</v>
      </c>
      <c r="C83" s="209">
        <v>3</v>
      </c>
      <c r="D83" s="209">
        <v>7.5</v>
      </c>
      <c r="E83" s="209">
        <v>44</v>
      </c>
      <c r="F83" s="208">
        <v>3</v>
      </c>
      <c r="G83" s="207">
        <v>4</v>
      </c>
      <c r="H83" s="207">
        <v>4</v>
      </c>
      <c r="I83" s="207">
        <v>4</v>
      </c>
      <c r="J83" s="207">
        <v>10</v>
      </c>
      <c r="K83" s="205">
        <v>10</v>
      </c>
      <c r="L83" s="204" t="s">
        <v>216</v>
      </c>
      <c r="N83" s="198"/>
      <c r="O83" s="198"/>
      <c r="P83" s="198"/>
      <c r="Q83" s="198"/>
    </row>
    <row r="84" spans="1:17" ht="18.600000000000001" customHeight="1" x14ac:dyDescent="0.2">
      <c r="A84" s="204" t="s">
        <v>249</v>
      </c>
      <c r="B84" s="209">
        <v>48.3</v>
      </c>
      <c r="C84" s="209">
        <v>50.2</v>
      </c>
      <c r="D84" s="209">
        <v>0</v>
      </c>
      <c r="E84" s="209">
        <v>63.7</v>
      </c>
      <c r="F84" s="208">
        <v>51.5</v>
      </c>
      <c r="G84" s="207">
        <v>4</v>
      </c>
      <c r="H84" s="207">
        <v>4</v>
      </c>
      <c r="I84" s="207">
        <v>0</v>
      </c>
      <c r="J84" s="207">
        <v>4</v>
      </c>
      <c r="K84" s="205">
        <v>7</v>
      </c>
      <c r="L84" s="204" t="s">
        <v>216</v>
      </c>
      <c r="N84" s="198"/>
      <c r="O84" s="198"/>
      <c r="P84" s="198"/>
      <c r="Q84" s="198"/>
    </row>
    <row r="85" spans="1:17" ht="18.600000000000001" customHeight="1" x14ac:dyDescent="0.2">
      <c r="A85" s="204" t="s">
        <v>248</v>
      </c>
      <c r="B85" s="212" t="s">
        <v>126</v>
      </c>
      <c r="C85" s="212" t="s">
        <v>126</v>
      </c>
      <c r="D85" s="212" t="s">
        <v>126</v>
      </c>
      <c r="E85" s="209">
        <v>0.2</v>
      </c>
      <c r="F85" s="208">
        <v>1.2</v>
      </c>
      <c r="G85" s="212" t="s">
        <v>126</v>
      </c>
      <c r="H85" s="212" t="s">
        <v>126</v>
      </c>
      <c r="I85" s="212" t="s">
        <v>126</v>
      </c>
      <c r="J85" s="207">
        <v>1</v>
      </c>
      <c r="K85" s="205">
        <v>2</v>
      </c>
      <c r="L85" s="204" t="s">
        <v>247</v>
      </c>
      <c r="N85" s="198"/>
      <c r="O85" s="198"/>
      <c r="P85" s="198"/>
      <c r="Q85" s="198"/>
    </row>
    <row r="86" spans="1:17" ht="18.600000000000001" customHeight="1" x14ac:dyDescent="0.2">
      <c r="A86" s="204" t="s">
        <v>246</v>
      </c>
      <c r="B86" s="209">
        <v>7.1</v>
      </c>
      <c r="C86" s="209">
        <v>5.7</v>
      </c>
      <c r="D86" s="209">
        <v>24.9</v>
      </c>
      <c r="E86" s="209">
        <v>8.6</v>
      </c>
      <c r="F86" s="208">
        <v>8.1</v>
      </c>
      <c r="G86" s="207">
        <v>4</v>
      </c>
      <c r="H86" s="207">
        <v>5</v>
      </c>
      <c r="I86" s="207">
        <v>5</v>
      </c>
      <c r="J86" s="207">
        <v>5</v>
      </c>
      <c r="K86" s="205">
        <v>5</v>
      </c>
      <c r="L86" s="204" t="s">
        <v>166</v>
      </c>
      <c r="N86" s="198"/>
      <c r="O86" s="198"/>
      <c r="P86" s="198"/>
      <c r="Q86" s="198"/>
    </row>
    <row r="87" spans="1:17" ht="18.600000000000001" customHeight="1" x14ac:dyDescent="0.2">
      <c r="A87" s="204" t="s">
        <v>245</v>
      </c>
      <c r="B87" s="209">
        <v>89.4</v>
      </c>
      <c r="C87" s="209">
        <v>77.099999999999994</v>
      </c>
      <c r="D87" s="209">
        <v>66.900000000000006</v>
      </c>
      <c r="E87" s="209">
        <v>31.9</v>
      </c>
      <c r="F87" s="208">
        <v>0</v>
      </c>
      <c r="G87" s="207">
        <v>10</v>
      </c>
      <c r="H87" s="207">
        <v>7</v>
      </c>
      <c r="I87" s="207">
        <v>7</v>
      </c>
      <c r="J87" s="207">
        <v>6</v>
      </c>
      <c r="K87" s="205">
        <v>0</v>
      </c>
      <c r="L87" s="204" t="s">
        <v>168</v>
      </c>
      <c r="N87" s="198"/>
      <c r="O87" s="198"/>
      <c r="P87" s="198"/>
      <c r="Q87" s="198"/>
    </row>
    <row r="88" spans="1:17" ht="18.600000000000001" customHeight="1" x14ac:dyDescent="0.2">
      <c r="A88" s="204" t="s">
        <v>244</v>
      </c>
      <c r="B88" s="209"/>
      <c r="C88" s="209">
        <v>0.4</v>
      </c>
      <c r="D88" s="209">
        <v>0.3</v>
      </c>
      <c r="E88" s="209">
        <v>1.2</v>
      </c>
      <c r="F88" s="208">
        <v>0</v>
      </c>
      <c r="G88" s="207"/>
      <c r="H88" s="207">
        <v>4</v>
      </c>
      <c r="I88" s="207">
        <v>4</v>
      </c>
      <c r="J88" s="207">
        <v>4</v>
      </c>
      <c r="K88" s="205">
        <v>0</v>
      </c>
      <c r="L88" s="204" t="s">
        <v>221</v>
      </c>
      <c r="N88" s="198"/>
      <c r="O88" s="198"/>
      <c r="P88" s="198"/>
      <c r="Q88" s="198"/>
    </row>
    <row r="89" spans="1:17" ht="18.600000000000001" customHeight="1" x14ac:dyDescent="0.2">
      <c r="A89" s="204" t="s">
        <v>243</v>
      </c>
      <c r="B89" s="209">
        <v>3</v>
      </c>
      <c r="C89" s="209">
        <v>0</v>
      </c>
      <c r="D89" s="209">
        <v>0</v>
      </c>
      <c r="E89" s="209">
        <v>0</v>
      </c>
      <c r="F89" s="211" t="s">
        <v>126</v>
      </c>
      <c r="G89" s="207">
        <v>1</v>
      </c>
      <c r="H89" s="207">
        <v>0</v>
      </c>
      <c r="I89" s="207">
        <v>0</v>
      </c>
      <c r="J89" s="207">
        <v>0</v>
      </c>
      <c r="K89" s="210" t="s">
        <v>126</v>
      </c>
      <c r="L89" s="204" t="s">
        <v>221</v>
      </c>
      <c r="N89" s="198"/>
      <c r="O89" s="198"/>
      <c r="P89" s="198"/>
      <c r="Q89" s="198"/>
    </row>
    <row r="90" spans="1:17" ht="18.600000000000001" customHeight="1" x14ac:dyDescent="0.2">
      <c r="A90" s="204" t="s">
        <v>242</v>
      </c>
      <c r="B90" s="209">
        <v>102.6</v>
      </c>
      <c r="C90" s="209">
        <v>20</v>
      </c>
      <c r="D90" s="209">
        <v>15</v>
      </c>
      <c r="E90" s="209">
        <v>48.6</v>
      </c>
      <c r="F90" s="208">
        <v>16</v>
      </c>
      <c r="G90" s="207">
        <v>4</v>
      </c>
      <c r="H90" s="207">
        <v>4</v>
      </c>
      <c r="I90" s="207">
        <v>4</v>
      </c>
      <c r="J90" s="207">
        <v>4</v>
      </c>
      <c r="K90" s="205">
        <v>4</v>
      </c>
      <c r="L90" s="204" t="s">
        <v>168</v>
      </c>
      <c r="N90" s="198"/>
      <c r="O90" s="198"/>
      <c r="P90" s="198"/>
      <c r="Q90" s="198"/>
    </row>
    <row r="91" spans="1:17" ht="18.600000000000001" customHeight="1" x14ac:dyDescent="0.2">
      <c r="A91" s="204" t="s">
        <v>241</v>
      </c>
      <c r="B91" s="209">
        <v>0</v>
      </c>
      <c r="C91" s="209">
        <v>0</v>
      </c>
      <c r="D91" s="209">
        <v>0</v>
      </c>
      <c r="E91" s="209">
        <v>0</v>
      </c>
      <c r="F91" s="211" t="s">
        <v>126</v>
      </c>
      <c r="G91" s="207">
        <v>0</v>
      </c>
      <c r="H91" s="207">
        <v>0</v>
      </c>
      <c r="I91" s="207">
        <v>0</v>
      </c>
      <c r="J91" s="207">
        <v>0</v>
      </c>
      <c r="K91" s="210" t="s">
        <v>126</v>
      </c>
      <c r="L91" s="204" t="s">
        <v>240</v>
      </c>
      <c r="N91" s="198"/>
      <c r="O91" s="198"/>
      <c r="P91" s="198"/>
      <c r="Q91" s="198"/>
    </row>
    <row r="92" spans="1:17" ht="18.600000000000001" customHeight="1" x14ac:dyDescent="0.2">
      <c r="A92" s="204" t="s">
        <v>239</v>
      </c>
      <c r="B92" s="209">
        <v>53.8</v>
      </c>
      <c r="C92" s="209">
        <v>80.5</v>
      </c>
      <c r="D92" s="209">
        <v>78.2</v>
      </c>
      <c r="E92" s="209">
        <v>96.1</v>
      </c>
      <c r="F92" s="208">
        <v>36.200000000000003</v>
      </c>
      <c r="G92" s="207" t="s">
        <v>217</v>
      </c>
      <c r="H92" s="207" t="s">
        <v>217</v>
      </c>
      <c r="I92" s="207" t="s">
        <v>217</v>
      </c>
      <c r="J92" s="207" t="s">
        <v>217</v>
      </c>
      <c r="K92" s="207" t="s">
        <v>217</v>
      </c>
      <c r="L92" s="204" t="s">
        <v>168</v>
      </c>
      <c r="N92" s="198"/>
      <c r="O92" s="198"/>
      <c r="P92" s="198"/>
      <c r="Q92" s="198"/>
    </row>
    <row r="93" spans="1:17" ht="18.600000000000001" customHeight="1" x14ac:dyDescent="0.2">
      <c r="A93" s="204" t="s">
        <v>238</v>
      </c>
      <c r="B93" s="209"/>
      <c r="C93" s="209">
        <v>0.1</v>
      </c>
      <c r="D93" s="209">
        <v>0</v>
      </c>
      <c r="E93" s="209">
        <v>0.1</v>
      </c>
      <c r="F93" s="208">
        <v>0.1</v>
      </c>
      <c r="G93" s="207"/>
      <c r="H93" s="207">
        <v>0</v>
      </c>
      <c r="I93" s="207">
        <v>0</v>
      </c>
      <c r="J93" s="207">
        <v>0</v>
      </c>
      <c r="K93" s="205" t="s">
        <v>237</v>
      </c>
      <c r="L93" s="204" t="s">
        <v>213</v>
      </c>
      <c r="N93" s="198"/>
      <c r="O93" s="198"/>
      <c r="P93" s="198"/>
      <c r="Q93" s="198"/>
    </row>
    <row r="94" spans="1:17" ht="18.600000000000001" customHeight="1" x14ac:dyDescent="0.2">
      <c r="A94" s="204" t="s">
        <v>236</v>
      </c>
      <c r="B94" s="209">
        <v>0</v>
      </c>
      <c r="C94" s="209">
        <v>0</v>
      </c>
      <c r="D94" s="209">
        <v>0</v>
      </c>
      <c r="E94" s="209">
        <v>0</v>
      </c>
      <c r="F94" s="211" t="s">
        <v>126</v>
      </c>
      <c r="G94" s="207">
        <v>0</v>
      </c>
      <c r="H94" s="207">
        <v>0</v>
      </c>
      <c r="I94" s="207">
        <v>0</v>
      </c>
      <c r="J94" s="207">
        <v>0</v>
      </c>
      <c r="K94" s="210" t="s">
        <v>126</v>
      </c>
      <c r="L94" s="204" t="s">
        <v>216</v>
      </c>
      <c r="N94" s="198"/>
      <c r="O94" s="198"/>
      <c r="P94" s="198"/>
      <c r="Q94" s="198"/>
    </row>
    <row r="95" spans="1:17" ht="18.600000000000001" customHeight="1" x14ac:dyDescent="0.2">
      <c r="A95" s="204" t="s">
        <v>235</v>
      </c>
      <c r="B95" s="209">
        <v>35.799999999999997</v>
      </c>
      <c r="C95" s="209">
        <v>27.8</v>
      </c>
      <c r="D95" s="209">
        <v>46</v>
      </c>
      <c r="E95" s="209">
        <v>42</v>
      </c>
      <c r="F95" s="208">
        <v>57</v>
      </c>
      <c r="G95" s="207">
        <v>4</v>
      </c>
      <c r="H95" s="207">
        <v>4</v>
      </c>
      <c r="I95" s="207">
        <v>2</v>
      </c>
      <c r="J95" s="207">
        <v>2</v>
      </c>
      <c r="K95" s="205">
        <v>2</v>
      </c>
      <c r="L95" s="204" t="s">
        <v>216</v>
      </c>
      <c r="N95" s="198"/>
      <c r="O95" s="198"/>
      <c r="P95" s="198"/>
      <c r="Q95" s="198"/>
    </row>
    <row r="96" spans="1:17" ht="18.600000000000001" customHeight="1" x14ac:dyDescent="0.2">
      <c r="A96" s="204" t="s">
        <v>234</v>
      </c>
      <c r="B96" s="209">
        <v>0</v>
      </c>
      <c r="C96" s="209">
        <v>0</v>
      </c>
      <c r="D96" s="209">
        <v>89.5</v>
      </c>
      <c r="E96" s="209">
        <v>82.5</v>
      </c>
      <c r="F96" s="208">
        <v>22.1</v>
      </c>
      <c r="G96" s="207">
        <v>0</v>
      </c>
      <c r="H96" s="207">
        <v>0</v>
      </c>
      <c r="I96" s="207" t="s">
        <v>217</v>
      </c>
      <c r="J96" s="207">
        <v>2</v>
      </c>
      <c r="K96" s="205">
        <v>2</v>
      </c>
      <c r="L96" s="204" t="s">
        <v>213</v>
      </c>
      <c r="N96" s="198"/>
      <c r="O96" s="198"/>
      <c r="P96" s="198"/>
      <c r="Q96" s="198"/>
    </row>
    <row r="97" spans="1:17" ht="18.600000000000001" customHeight="1" x14ac:dyDescent="0.2">
      <c r="A97" s="204" t="s">
        <v>233</v>
      </c>
      <c r="B97" s="209">
        <v>0</v>
      </c>
      <c r="C97" s="209">
        <v>0</v>
      </c>
      <c r="D97" s="209">
        <v>0</v>
      </c>
      <c r="E97" s="209">
        <v>0</v>
      </c>
      <c r="F97" s="211" t="s">
        <v>126</v>
      </c>
      <c r="G97" s="207">
        <v>0</v>
      </c>
      <c r="H97" s="207">
        <v>0</v>
      </c>
      <c r="I97" s="207">
        <v>0</v>
      </c>
      <c r="J97" s="207">
        <v>0</v>
      </c>
      <c r="K97" s="210" t="s">
        <v>126</v>
      </c>
      <c r="L97" s="204" t="s">
        <v>232</v>
      </c>
      <c r="N97" s="198"/>
      <c r="O97" s="198"/>
      <c r="P97" s="198"/>
      <c r="Q97" s="198"/>
    </row>
    <row r="98" spans="1:17" ht="18.600000000000001" customHeight="1" x14ac:dyDescent="0.2">
      <c r="A98" s="204" t="s">
        <v>231</v>
      </c>
      <c r="B98" s="209">
        <v>13.6</v>
      </c>
      <c r="C98" s="209">
        <v>11.8</v>
      </c>
      <c r="D98" s="209">
        <v>21.9</v>
      </c>
      <c r="E98" s="209">
        <v>17.3</v>
      </c>
      <c r="F98" s="208">
        <v>17.2</v>
      </c>
      <c r="G98" s="207">
        <v>4</v>
      </c>
      <c r="H98" s="207">
        <v>4</v>
      </c>
      <c r="I98" s="207">
        <v>4</v>
      </c>
      <c r="J98" s="207">
        <v>2</v>
      </c>
      <c r="K98" s="205">
        <v>2</v>
      </c>
      <c r="L98" s="204" t="s">
        <v>168</v>
      </c>
      <c r="N98" s="198"/>
      <c r="O98" s="198"/>
      <c r="P98" s="198"/>
      <c r="Q98" s="198"/>
    </row>
    <row r="99" spans="1:17" ht="18.600000000000001" customHeight="1" x14ac:dyDescent="0.2">
      <c r="A99" s="204" t="s">
        <v>230</v>
      </c>
      <c r="B99" s="209">
        <v>0</v>
      </c>
      <c r="C99" s="209">
        <v>0.2</v>
      </c>
      <c r="D99" s="209">
        <v>0</v>
      </c>
      <c r="E99" s="209">
        <v>0</v>
      </c>
      <c r="F99" s="211" t="s">
        <v>126</v>
      </c>
      <c r="G99" s="207">
        <v>0</v>
      </c>
      <c r="H99" s="207">
        <v>2</v>
      </c>
      <c r="I99" s="207">
        <v>0</v>
      </c>
      <c r="J99" s="207">
        <v>0</v>
      </c>
      <c r="K99" s="210" t="s">
        <v>126</v>
      </c>
      <c r="L99" s="204" t="s">
        <v>221</v>
      </c>
      <c r="N99" s="198"/>
      <c r="O99" s="198"/>
      <c r="P99" s="198"/>
      <c r="Q99" s="198"/>
    </row>
    <row r="100" spans="1:17" ht="18.600000000000001" customHeight="1" x14ac:dyDescent="0.2">
      <c r="A100" s="204" t="s">
        <v>229</v>
      </c>
      <c r="B100" s="209">
        <v>13.9</v>
      </c>
      <c r="C100" s="209">
        <v>4.67</v>
      </c>
      <c r="D100" s="209">
        <v>6.5</v>
      </c>
      <c r="E100" s="209">
        <v>0</v>
      </c>
      <c r="F100" s="211" t="s">
        <v>126</v>
      </c>
      <c r="G100" s="207">
        <v>4</v>
      </c>
      <c r="H100" s="207">
        <v>4</v>
      </c>
      <c r="I100" s="207">
        <v>4</v>
      </c>
      <c r="J100" s="207">
        <v>0</v>
      </c>
      <c r="K100" s="210" t="s">
        <v>126</v>
      </c>
      <c r="L100" s="204" t="s">
        <v>213</v>
      </c>
      <c r="N100" s="198"/>
      <c r="O100" s="198"/>
      <c r="P100" s="198"/>
      <c r="Q100" s="198"/>
    </row>
    <row r="101" spans="1:17" ht="18.600000000000001" customHeight="1" x14ac:dyDescent="0.2">
      <c r="A101" s="204" t="s">
        <v>228</v>
      </c>
      <c r="B101" s="209"/>
      <c r="C101" s="209"/>
      <c r="D101" s="209"/>
      <c r="E101" s="209">
        <v>3.5</v>
      </c>
      <c r="F101" s="208">
        <v>24</v>
      </c>
      <c r="G101" s="207"/>
      <c r="H101" s="207"/>
      <c r="I101" s="207"/>
      <c r="J101" s="207">
        <v>3</v>
      </c>
      <c r="K101" s="205">
        <v>3</v>
      </c>
      <c r="L101" s="204" t="s">
        <v>227</v>
      </c>
      <c r="N101" s="198"/>
      <c r="O101" s="198"/>
      <c r="P101" s="198"/>
      <c r="Q101" s="198"/>
    </row>
    <row r="102" spans="1:17" ht="18.600000000000001" customHeight="1" x14ac:dyDescent="0.2">
      <c r="A102" s="204" t="s">
        <v>226</v>
      </c>
      <c r="B102" s="209">
        <v>18.2</v>
      </c>
      <c r="C102" s="209">
        <v>14.92</v>
      </c>
      <c r="D102" s="209">
        <v>52.7</v>
      </c>
      <c r="E102" s="209">
        <v>89.5</v>
      </c>
      <c r="F102" s="208">
        <v>72</v>
      </c>
      <c r="G102" s="207">
        <v>4</v>
      </c>
      <c r="H102" s="207">
        <v>19</v>
      </c>
      <c r="I102" s="207">
        <v>15</v>
      </c>
      <c r="J102" s="207">
        <v>17</v>
      </c>
      <c r="K102" s="205">
        <v>13</v>
      </c>
      <c r="L102" s="204" t="s">
        <v>225</v>
      </c>
      <c r="N102" s="198"/>
      <c r="O102" s="198"/>
      <c r="P102" s="198"/>
      <c r="Q102" s="198"/>
    </row>
    <row r="103" spans="1:17" ht="18.600000000000001" customHeight="1" x14ac:dyDescent="0.2">
      <c r="A103" s="204" t="s">
        <v>224</v>
      </c>
      <c r="B103" s="209">
        <v>0.1</v>
      </c>
      <c r="C103" s="209">
        <v>0.1</v>
      </c>
      <c r="D103" s="209">
        <v>0.3</v>
      </c>
      <c r="E103" s="209">
        <v>0.2</v>
      </c>
      <c r="F103" s="208">
        <v>0.3</v>
      </c>
      <c r="G103" s="207">
        <v>0</v>
      </c>
      <c r="H103" s="207">
        <v>0</v>
      </c>
      <c r="I103" s="207">
        <v>0</v>
      </c>
      <c r="J103" s="207">
        <v>0</v>
      </c>
      <c r="K103" s="205">
        <v>0</v>
      </c>
      <c r="L103" s="204" t="s">
        <v>213</v>
      </c>
      <c r="N103" s="198"/>
      <c r="O103" s="198"/>
      <c r="P103" s="198"/>
      <c r="Q103" s="198"/>
    </row>
    <row r="104" spans="1:17" ht="18.600000000000001" customHeight="1" x14ac:dyDescent="0.2">
      <c r="A104" s="204" t="s">
        <v>223</v>
      </c>
      <c r="B104" s="209">
        <v>0</v>
      </c>
      <c r="C104" s="209">
        <v>0</v>
      </c>
      <c r="D104" s="209">
        <v>0</v>
      </c>
      <c r="E104" s="209">
        <v>0</v>
      </c>
      <c r="F104" s="208">
        <v>0</v>
      </c>
      <c r="G104" s="207">
        <v>0</v>
      </c>
      <c r="H104" s="207">
        <v>0</v>
      </c>
      <c r="I104" s="207">
        <v>0</v>
      </c>
      <c r="J104" s="207">
        <v>0</v>
      </c>
      <c r="K104" s="205">
        <v>0</v>
      </c>
      <c r="L104" s="204" t="s">
        <v>221</v>
      </c>
      <c r="N104" s="198"/>
      <c r="O104" s="198"/>
      <c r="P104" s="198"/>
      <c r="Q104" s="198"/>
    </row>
    <row r="105" spans="1:17" ht="18.600000000000001" customHeight="1" x14ac:dyDescent="0.2">
      <c r="A105" s="204" t="s">
        <v>222</v>
      </c>
      <c r="B105" s="209">
        <v>9.9</v>
      </c>
      <c r="C105" s="209">
        <v>5.6</v>
      </c>
      <c r="D105" s="209">
        <v>4</v>
      </c>
      <c r="E105" s="209">
        <v>0</v>
      </c>
      <c r="F105" s="208">
        <v>0</v>
      </c>
      <c r="G105" s="207">
        <v>12</v>
      </c>
      <c r="H105" s="207">
        <v>12</v>
      </c>
      <c r="I105" s="207">
        <v>12</v>
      </c>
      <c r="J105" s="207">
        <v>0</v>
      </c>
      <c r="K105" s="205">
        <v>0</v>
      </c>
      <c r="L105" s="204" t="s">
        <v>221</v>
      </c>
      <c r="N105" s="198"/>
      <c r="O105" s="198"/>
      <c r="P105" s="198"/>
      <c r="Q105" s="198"/>
    </row>
    <row r="106" spans="1:17" ht="18.600000000000001" customHeight="1" x14ac:dyDescent="0.2">
      <c r="A106" s="204" t="s">
        <v>220</v>
      </c>
      <c r="B106" s="209">
        <v>0</v>
      </c>
      <c r="C106" s="209">
        <v>15.8</v>
      </c>
      <c r="D106" s="209">
        <v>25.8</v>
      </c>
      <c r="E106" s="209">
        <v>0</v>
      </c>
      <c r="F106" s="208">
        <v>88</v>
      </c>
      <c r="G106" s="207">
        <v>0</v>
      </c>
      <c r="H106" s="207">
        <v>6</v>
      </c>
      <c r="I106" s="207">
        <v>4</v>
      </c>
      <c r="J106" s="207">
        <v>0</v>
      </c>
      <c r="K106" s="205">
        <v>5</v>
      </c>
      <c r="L106" s="204" t="s">
        <v>213</v>
      </c>
      <c r="N106" s="198"/>
      <c r="O106" s="198"/>
      <c r="P106" s="198"/>
      <c r="Q106" s="198"/>
    </row>
    <row r="107" spans="1:17" ht="18.600000000000001" customHeight="1" x14ac:dyDescent="0.2">
      <c r="A107" s="204" t="s">
        <v>219</v>
      </c>
      <c r="B107" s="209">
        <v>0.5</v>
      </c>
      <c r="C107" s="209">
        <v>1.68</v>
      </c>
      <c r="D107" s="209">
        <v>2</v>
      </c>
      <c r="E107" s="209">
        <v>2.6</v>
      </c>
      <c r="F107" s="208">
        <v>3.6</v>
      </c>
      <c r="G107" s="207">
        <v>8</v>
      </c>
      <c r="H107" s="207">
        <v>4</v>
      </c>
      <c r="I107" s="207">
        <v>5</v>
      </c>
      <c r="J107" s="207">
        <v>4</v>
      </c>
      <c r="K107" s="205">
        <v>4</v>
      </c>
      <c r="L107" s="204" t="s">
        <v>213</v>
      </c>
      <c r="N107" s="198"/>
      <c r="O107" s="198"/>
      <c r="P107" s="198"/>
      <c r="Q107" s="198"/>
    </row>
    <row r="108" spans="1:17" ht="18.600000000000001" customHeight="1" x14ac:dyDescent="0.2">
      <c r="A108" s="204" t="s">
        <v>218</v>
      </c>
      <c r="B108" s="209">
        <v>101.6</v>
      </c>
      <c r="C108" s="209">
        <v>51.3</v>
      </c>
      <c r="D108" s="209">
        <v>80.69</v>
      </c>
      <c r="E108" s="209">
        <v>100.6</v>
      </c>
      <c r="F108" s="208">
        <v>42.5</v>
      </c>
      <c r="G108" s="207">
        <v>15</v>
      </c>
      <c r="H108" s="207">
        <v>11</v>
      </c>
      <c r="I108" s="207">
        <v>12</v>
      </c>
      <c r="J108" s="207">
        <v>12</v>
      </c>
      <c r="K108" s="205" t="s">
        <v>217</v>
      </c>
      <c r="L108" s="204" t="s">
        <v>216</v>
      </c>
      <c r="N108" s="198"/>
      <c r="O108" s="198"/>
      <c r="P108" s="198"/>
      <c r="Q108" s="198"/>
    </row>
    <row r="109" spans="1:17" ht="18.600000000000001" customHeight="1" x14ac:dyDescent="0.2">
      <c r="A109" s="204" t="s">
        <v>215</v>
      </c>
      <c r="B109" s="209">
        <v>7.5</v>
      </c>
      <c r="C109" s="209">
        <v>2.2000000000000002</v>
      </c>
      <c r="D109" s="209">
        <v>2.5</v>
      </c>
      <c r="E109" s="209">
        <v>2.2999999999999998</v>
      </c>
      <c r="F109" s="208">
        <v>0.6</v>
      </c>
      <c r="G109" s="207">
        <v>10</v>
      </c>
      <c r="H109" s="207">
        <v>9</v>
      </c>
      <c r="I109" s="207">
        <v>9</v>
      </c>
      <c r="J109" s="207">
        <v>9</v>
      </c>
      <c r="K109" s="205">
        <v>9</v>
      </c>
      <c r="L109" s="204" t="s">
        <v>213</v>
      </c>
      <c r="N109" s="198"/>
      <c r="O109" s="198"/>
      <c r="P109" s="198"/>
      <c r="Q109" s="198"/>
    </row>
    <row r="110" spans="1:17" ht="18.600000000000001" customHeight="1" x14ac:dyDescent="0.2">
      <c r="A110" s="204" t="s">
        <v>214</v>
      </c>
      <c r="B110" s="209">
        <v>2.4</v>
      </c>
      <c r="C110" s="209">
        <v>2.48</v>
      </c>
      <c r="D110" s="209">
        <v>3.1</v>
      </c>
      <c r="E110" s="209">
        <v>0.2</v>
      </c>
      <c r="F110" s="208">
        <v>1</v>
      </c>
      <c r="G110" s="207">
        <v>3</v>
      </c>
      <c r="H110" s="207">
        <v>3</v>
      </c>
      <c r="I110" s="207">
        <v>3</v>
      </c>
      <c r="J110" s="207">
        <v>0</v>
      </c>
      <c r="K110" s="205">
        <v>5</v>
      </c>
      <c r="L110" s="204" t="s">
        <v>213</v>
      </c>
      <c r="N110" s="198"/>
      <c r="O110" s="198"/>
      <c r="P110" s="198"/>
      <c r="Q110" s="198"/>
    </row>
    <row r="111" spans="1:17" ht="18.600000000000001" customHeight="1" x14ac:dyDescent="0.2">
      <c r="A111" s="206" t="s">
        <v>165</v>
      </c>
      <c r="B111" s="178">
        <f t="shared" ref="B111:K111" si="0">SUM(B52:B110,B5:B45)</f>
        <v>2926.0800000000008</v>
      </c>
      <c r="C111" s="178">
        <f t="shared" si="0"/>
        <v>2596.39</v>
      </c>
      <c r="D111" s="178">
        <f t="shared" si="0"/>
        <v>4286.3600000000006</v>
      </c>
      <c r="E111" s="178">
        <f t="shared" si="0"/>
        <v>4688.3</v>
      </c>
      <c r="F111" s="178">
        <f t="shared" si="0"/>
        <v>3559.619999999999</v>
      </c>
      <c r="G111" s="205">
        <f t="shared" si="0"/>
        <v>460</v>
      </c>
      <c r="H111" s="205">
        <f t="shared" si="0"/>
        <v>423</v>
      </c>
      <c r="I111" s="205">
        <f t="shared" si="0"/>
        <v>454</v>
      </c>
      <c r="J111" s="205">
        <f t="shared" si="0"/>
        <v>443</v>
      </c>
      <c r="K111" s="205">
        <f t="shared" si="0"/>
        <v>392</v>
      </c>
      <c r="L111" s="204"/>
      <c r="N111" s="198"/>
      <c r="O111" s="198"/>
      <c r="P111" s="198"/>
      <c r="Q111" s="198"/>
    </row>
    <row r="112" spans="1:17" ht="18.600000000000001" customHeight="1" x14ac:dyDescent="0.2">
      <c r="A112" s="203"/>
      <c r="B112" s="202"/>
      <c r="C112" s="202"/>
      <c r="D112" s="202"/>
      <c r="E112" s="202"/>
      <c r="F112" s="202">
        <f>SUM(F52:F110)</f>
        <v>1152</v>
      </c>
      <c r="G112" s="201"/>
      <c r="H112" s="201"/>
      <c r="I112" s="201"/>
      <c r="J112" s="201"/>
      <c r="K112" s="201"/>
      <c r="N112" s="198"/>
      <c r="O112" s="198"/>
      <c r="P112" s="198"/>
      <c r="Q112" s="198"/>
    </row>
    <row r="113" spans="1:6" ht="18.600000000000001" customHeight="1" x14ac:dyDescent="0.2">
      <c r="A113" s="198" t="s">
        <v>212</v>
      </c>
    </row>
    <row r="114" spans="1:6" x14ac:dyDescent="0.2">
      <c r="A114" s="200" t="s">
        <v>211</v>
      </c>
      <c r="F114" s="175"/>
    </row>
  </sheetData>
  <sheetProtection selectLockedCells="1"/>
  <mergeCells count="9">
    <mergeCell ref="A50:A51"/>
    <mergeCell ref="B50:F50"/>
    <mergeCell ref="G50:K50"/>
    <mergeCell ref="L50:L51"/>
    <mergeCell ref="A1:K1"/>
    <mergeCell ref="A3:A4"/>
    <mergeCell ref="B3:F3"/>
    <mergeCell ref="G3:K3"/>
    <mergeCell ref="L3:L4"/>
  </mergeCells>
  <printOptions horizontalCentered="1"/>
  <pageMargins left="0.78740157480314965" right="0.78740157480314965" top="0.78740157480314965" bottom="0.78740157480314965" header="0.51181102362204722" footer="0.51181102362204722"/>
  <pageSetup paperSize="9" scale="60" fitToHeight="2" orientation="portrait" r:id="rId1"/>
  <headerFooter alignWithMargins="0"/>
  <rowBreaks count="1" manualBreakCount="1">
    <brk id="47" max="11" man="1"/>
  </rowBreak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2"/>
  <sheetViews>
    <sheetView showGridLines="0" zoomScaleNormal="100" zoomScaleSheetLayoutView="100" workbookViewId="0">
      <pane ySplit="4" topLeftCell="A20" activePane="bottomLeft" state="frozen"/>
      <selection activeCell="I16" sqref="I16"/>
      <selection pane="bottomLeft" activeCell="G40" sqref="G40"/>
    </sheetView>
  </sheetViews>
  <sheetFormatPr defaultColWidth="9.140625" defaultRowHeight="20.100000000000001" customHeight="1" x14ac:dyDescent="0.2"/>
  <cols>
    <col min="1" max="1" width="29.85546875" style="174" customWidth="1"/>
    <col min="2" max="13" width="7.7109375" style="174" customWidth="1"/>
    <col min="14" max="14" width="15.7109375" style="174" customWidth="1"/>
    <col min="15" max="16384" width="9.140625" style="174"/>
  </cols>
  <sheetData>
    <row r="1" spans="1:14" ht="20.100000000000001" customHeight="1" x14ac:dyDescent="0.2">
      <c r="A1" s="1538" t="s">
        <v>210</v>
      </c>
      <c r="B1" s="1538"/>
      <c r="C1" s="1538"/>
      <c r="D1" s="1538"/>
      <c r="E1" s="1538"/>
      <c r="F1" s="1538"/>
      <c r="G1" s="1538"/>
      <c r="H1" s="1538"/>
      <c r="I1" s="1538"/>
      <c r="J1" s="1538"/>
      <c r="K1" s="1538"/>
      <c r="L1" s="1538"/>
      <c r="M1" s="197"/>
      <c r="N1" s="196" t="s">
        <v>209</v>
      </c>
    </row>
    <row r="2" spans="1:14" ht="20.100000000000001" customHeight="1" x14ac:dyDescent="0.2">
      <c r="A2" s="1568" t="s">
        <v>208</v>
      </c>
      <c r="B2" s="1568"/>
      <c r="C2" s="1568"/>
      <c r="D2" s="1568"/>
      <c r="E2" s="1568"/>
      <c r="F2" s="1568"/>
      <c r="G2" s="195"/>
    </row>
    <row r="3" spans="1:14" ht="20.100000000000001" customHeight="1" x14ac:dyDescent="0.2">
      <c r="A3" s="1572" t="s">
        <v>207</v>
      </c>
      <c r="B3" s="1542" t="s">
        <v>206</v>
      </c>
      <c r="C3" s="1543"/>
      <c r="D3" s="1543"/>
      <c r="E3" s="1543"/>
      <c r="F3" s="1543"/>
      <c r="G3" s="1544"/>
      <c r="H3" s="1574" t="s">
        <v>45</v>
      </c>
      <c r="I3" s="1575"/>
      <c r="J3" s="1575"/>
      <c r="K3" s="1575"/>
      <c r="L3" s="1575"/>
      <c r="M3" s="1576"/>
      <c r="N3" s="1573" t="s">
        <v>205</v>
      </c>
    </row>
    <row r="4" spans="1:14" ht="20.100000000000001" customHeight="1" x14ac:dyDescent="0.2">
      <c r="A4" s="1572"/>
      <c r="B4" s="194">
        <v>2011</v>
      </c>
      <c r="C4" s="194">
        <v>2012</v>
      </c>
      <c r="D4" s="194">
        <v>2013</v>
      </c>
      <c r="E4" s="194">
        <v>2014</v>
      </c>
      <c r="F4" s="194">
        <v>2015</v>
      </c>
      <c r="G4" s="194">
        <v>2016</v>
      </c>
      <c r="H4" s="194">
        <v>2011</v>
      </c>
      <c r="I4" s="194">
        <v>2012</v>
      </c>
      <c r="J4" s="194">
        <v>2013</v>
      </c>
      <c r="K4" s="194">
        <v>2014</v>
      </c>
      <c r="L4" s="194">
        <v>2015</v>
      </c>
      <c r="M4" s="194">
        <v>2016</v>
      </c>
      <c r="N4" s="1573"/>
    </row>
    <row r="5" spans="1:14" ht="20.100000000000001" customHeight="1" x14ac:dyDescent="0.2">
      <c r="A5" s="176" t="s">
        <v>204</v>
      </c>
      <c r="B5" s="183">
        <v>153</v>
      </c>
      <c r="C5" s="183">
        <v>81</v>
      </c>
      <c r="D5" s="183">
        <v>100</v>
      </c>
      <c r="E5" s="183">
        <v>100</v>
      </c>
      <c r="F5" s="183">
        <v>159.30000000000001</v>
      </c>
      <c r="G5" s="182">
        <v>198.1</v>
      </c>
      <c r="H5" s="181">
        <v>23</v>
      </c>
      <c r="I5" s="181">
        <v>19</v>
      </c>
      <c r="J5" s="181">
        <v>18</v>
      </c>
      <c r="K5" s="181">
        <v>24</v>
      </c>
      <c r="L5" s="181">
        <v>25</v>
      </c>
      <c r="M5" s="177">
        <v>27</v>
      </c>
      <c r="N5" s="180" t="s">
        <v>168</v>
      </c>
    </row>
    <row r="6" spans="1:14" ht="20.100000000000001" customHeight="1" x14ac:dyDescent="0.2">
      <c r="A6" s="176" t="s">
        <v>203</v>
      </c>
      <c r="B6" s="183">
        <v>122.8</v>
      </c>
      <c r="C6" s="183">
        <v>8.9719999999999995</v>
      </c>
      <c r="D6" s="183">
        <v>16.8</v>
      </c>
      <c r="E6" s="183">
        <v>28.7</v>
      </c>
      <c r="F6" s="183">
        <v>119.3</v>
      </c>
      <c r="G6" s="182">
        <v>326.89999999999998</v>
      </c>
      <c r="H6" s="181">
        <v>11</v>
      </c>
      <c r="I6" s="181">
        <v>4</v>
      </c>
      <c r="J6" s="181">
        <v>6</v>
      </c>
      <c r="K6" s="181">
        <v>5</v>
      </c>
      <c r="L6" s="181">
        <v>5</v>
      </c>
      <c r="M6" s="177">
        <v>14</v>
      </c>
      <c r="N6" s="180" t="s">
        <v>170</v>
      </c>
    </row>
    <row r="7" spans="1:14" ht="20.100000000000001" customHeight="1" x14ac:dyDescent="0.2">
      <c r="A7" s="176" t="s">
        <v>202</v>
      </c>
      <c r="B7" s="183">
        <v>0</v>
      </c>
      <c r="C7" s="183">
        <v>0</v>
      </c>
      <c r="D7" s="183">
        <v>0</v>
      </c>
      <c r="E7" s="183">
        <v>0</v>
      </c>
      <c r="F7" s="183">
        <v>0</v>
      </c>
      <c r="G7" s="182">
        <v>0</v>
      </c>
      <c r="H7" s="181">
        <v>0</v>
      </c>
      <c r="I7" s="181">
        <v>0</v>
      </c>
      <c r="J7" s="181">
        <v>0</v>
      </c>
      <c r="K7" s="181">
        <v>0</v>
      </c>
      <c r="L7" s="181">
        <v>0</v>
      </c>
      <c r="M7" s="177">
        <v>0</v>
      </c>
      <c r="N7" s="193" t="s">
        <v>201</v>
      </c>
    </row>
    <row r="8" spans="1:14" ht="20.100000000000001" customHeight="1" x14ac:dyDescent="0.2">
      <c r="A8" s="176" t="s">
        <v>200</v>
      </c>
      <c r="B8" s="183">
        <v>172</v>
      </c>
      <c r="C8" s="183">
        <v>190.8</v>
      </c>
      <c r="D8" s="183">
        <v>155.30000000000001</v>
      </c>
      <c r="E8" s="183">
        <v>111.5</v>
      </c>
      <c r="F8" s="183">
        <v>107.4</v>
      </c>
      <c r="G8" s="182">
        <v>173</v>
      </c>
      <c r="H8" s="181">
        <v>29</v>
      </c>
      <c r="I8" s="181">
        <v>29</v>
      </c>
      <c r="J8" s="181">
        <v>29</v>
      </c>
      <c r="K8" s="181">
        <v>25</v>
      </c>
      <c r="L8" s="181">
        <v>22</v>
      </c>
      <c r="M8" s="177">
        <v>20</v>
      </c>
      <c r="N8" s="180" t="s">
        <v>199</v>
      </c>
    </row>
    <row r="9" spans="1:14" ht="20.100000000000001" customHeight="1" x14ac:dyDescent="0.2">
      <c r="A9" s="176" t="s">
        <v>198</v>
      </c>
      <c r="B9" s="183">
        <v>94</v>
      </c>
      <c r="C9" s="183">
        <v>69.992000000000004</v>
      </c>
      <c r="D9" s="183">
        <v>56.4</v>
      </c>
      <c r="E9" s="183">
        <v>61.4</v>
      </c>
      <c r="F9" s="183">
        <v>57.6</v>
      </c>
      <c r="G9" s="182">
        <v>53.6</v>
      </c>
      <c r="H9" s="181">
        <v>6</v>
      </c>
      <c r="I9" s="181">
        <v>6</v>
      </c>
      <c r="J9" s="181">
        <v>4</v>
      </c>
      <c r="K9" s="181">
        <v>5</v>
      </c>
      <c r="L9" s="181">
        <v>5</v>
      </c>
      <c r="M9" s="177">
        <v>5</v>
      </c>
      <c r="N9" s="180" t="s">
        <v>168</v>
      </c>
    </row>
    <row r="10" spans="1:14" ht="20.100000000000001" customHeight="1" x14ac:dyDescent="0.2">
      <c r="A10" s="176" t="s">
        <v>197</v>
      </c>
      <c r="B10" s="183">
        <v>171</v>
      </c>
      <c r="C10" s="183">
        <v>110</v>
      </c>
      <c r="D10" s="183">
        <v>86</v>
      </c>
      <c r="E10" s="183">
        <v>1</v>
      </c>
      <c r="F10" s="183">
        <v>125</v>
      </c>
      <c r="G10" s="182">
        <v>182</v>
      </c>
      <c r="H10" s="181">
        <v>6</v>
      </c>
      <c r="I10" s="181">
        <v>6</v>
      </c>
      <c r="J10" s="181">
        <v>3</v>
      </c>
      <c r="K10" s="181">
        <v>4</v>
      </c>
      <c r="L10" s="181">
        <v>4</v>
      </c>
      <c r="M10" s="177">
        <v>7</v>
      </c>
      <c r="N10" s="180" t="s">
        <v>170</v>
      </c>
    </row>
    <row r="11" spans="1:14" ht="20.100000000000001" customHeight="1" x14ac:dyDescent="0.2">
      <c r="A11" s="176" t="s">
        <v>196</v>
      </c>
      <c r="B11" s="183">
        <v>10</v>
      </c>
      <c r="C11" s="183">
        <v>20.04</v>
      </c>
      <c r="D11" s="183">
        <v>90.6</v>
      </c>
      <c r="E11" s="183">
        <v>21.9</v>
      </c>
      <c r="F11" s="183">
        <v>17.8</v>
      </c>
      <c r="G11" s="182">
        <v>77.3</v>
      </c>
      <c r="H11" s="181">
        <v>4</v>
      </c>
      <c r="I11" s="181">
        <v>4</v>
      </c>
      <c r="J11" s="181">
        <v>4</v>
      </c>
      <c r="K11" s="181">
        <v>6</v>
      </c>
      <c r="L11" s="181">
        <v>3</v>
      </c>
      <c r="M11" s="177">
        <v>8</v>
      </c>
      <c r="N11" s="180" t="s">
        <v>166</v>
      </c>
    </row>
    <row r="12" spans="1:14" ht="20.100000000000001" customHeight="1" x14ac:dyDescent="0.2">
      <c r="A12" s="176" t="s">
        <v>195</v>
      </c>
      <c r="B12" s="183">
        <v>67</v>
      </c>
      <c r="C12" s="183">
        <v>14.581</v>
      </c>
      <c r="D12" s="183">
        <v>7.2</v>
      </c>
      <c r="E12" s="183">
        <v>10.8</v>
      </c>
      <c r="F12" s="183">
        <v>23.9</v>
      </c>
      <c r="G12" s="182">
        <v>9.4</v>
      </c>
      <c r="H12" s="181">
        <v>2</v>
      </c>
      <c r="I12" s="181">
        <v>2</v>
      </c>
      <c r="J12" s="181">
        <v>2</v>
      </c>
      <c r="K12" s="181">
        <v>2</v>
      </c>
      <c r="L12" s="181">
        <v>2</v>
      </c>
      <c r="M12" s="177">
        <v>6</v>
      </c>
      <c r="N12" s="180" t="s">
        <v>168</v>
      </c>
    </row>
    <row r="13" spans="1:14" ht="20.100000000000001" customHeight="1" x14ac:dyDescent="0.2">
      <c r="A13" s="176" t="s">
        <v>169</v>
      </c>
      <c r="B13" s="183">
        <v>105.7</v>
      </c>
      <c r="C13" s="183">
        <v>69.628</v>
      </c>
      <c r="D13" s="183">
        <v>3.3</v>
      </c>
      <c r="E13" s="183">
        <v>3.4</v>
      </c>
      <c r="F13" s="183">
        <v>3.2</v>
      </c>
      <c r="G13" s="182">
        <v>1</v>
      </c>
      <c r="H13" s="181">
        <v>6</v>
      </c>
      <c r="I13" s="181">
        <v>6</v>
      </c>
      <c r="J13" s="181">
        <v>2</v>
      </c>
      <c r="K13" s="181">
        <v>5</v>
      </c>
      <c r="L13" s="181">
        <v>5</v>
      </c>
      <c r="M13" s="177">
        <v>5</v>
      </c>
      <c r="N13" s="180" t="s">
        <v>168</v>
      </c>
    </row>
    <row r="14" spans="1:14" ht="20.100000000000001" customHeight="1" x14ac:dyDescent="0.2">
      <c r="A14" s="176" t="s">
        <v>194</v>
      </c>
      <c r="B14" s="183">
        <v>72.099999999999994</v>
      </c>
      <c r="C14" s="183">
        <v>87.68</v>
      </c>
      <c r="D14" s="183">
        <v>99</v>
      </c>
      <c r="E14" s="183">
        <v>79</v>
      </c>
      <c r="F14" s="183">
        <v>92</v>
      </c>
      <c r="G14" s="182">
        <v>114</v>
      </c>
      <c r="H14" s="181">
        <v>4</v>
      </c>
      <c r="I14" s="181">
        <v>3</v>
      </c>
      <c r="J14" s="181">
        <v>4</v>
      </c>
      <c r="K14" s="181">
        <v>7</v>
      </c>
      <c r="L14" s="181">
        <v>6</v>
      </c>
      <c r="M14" s="177">
        <v>6</v>
      </c>
      <c r="N14" s="180" t="s">
        <v>168</v>
      </c>
    </row>
    <row r="15" spans="1:14" ht="20.100000000000001" customHeight="1" x14ac:dyDescent="0.2">
      <c r="A15" s="176" t="s">
        <v>193</v>
      </c>
      <c r="B15" s="183">
        <v>0.15</v>
      </c>
      <c r="C15" s="183">
        <v>0</v>
      </c>
      <c r="D15" s="183">
        <v>0</v>
      </c>
      <c r="E15" s="183">
        <v>0</v>
      </c>
      <c r="F15" s="183">
        <v>0</v>
      </c>
      <c r="G15" s="182">
        <v>0</v>
      </c>
      <c r="H15" s="181">
        <v>3</v>
      </c>
      <c r="I15" s="181">
        <v>0</v>
      </c>
      <c r="J15" s="181">
        <v>0</v>
      </c>
      <c r="K15" s="181">
        <v>0</v>
      </c>
      <c r="L15" s="181">
        <v>0</v>
      </c>
      <c r="M15" s="177">
        <v>0</v>
      </c>
      <c r="N15" s="180" t="s">
        <v>192</v>
      </c>
    </row>
    <row r="16" spans="1:14" ht="20.100000000000001" customHeight="1" x14ac:dyDescent="0.2">
      <c r="A16" s="176" t="s">
        <v>191</v>
      </c>
      <c r="B16" s="183">
        <v>15.1</v>
      </c>
      <c r="C16" s="183">
        <v>19.62</v>
      </c>
      <c r="D16" s="183">
        <v>27.3</v>
      </c>
      <c r="E16" s="183">
        <v>16.100000000000001</v>
      </c>
      <c r="F16" s="183">
        <v>12.7</v>
      </c>
      <c r="G16" s="182">
        <v>21.5</v>
      </c>
      <c r="H16" s="181">
        <v>2</v>
      </c>
      <c r="I16" s="181">
        <v>2</v>
      </c>
      <c r="J16" s="181">
        <v>3</v>
      </c>
      <c r="K16" s="181">
        <v>3</v>
      </c>
      <c r="L16" s="181">
        <v>3</v>
      </c>
      <c r="M16" s="177">
        <v>3</v>
      </c>
      <c r="N16" s="180" t="s">
        <v>168</v>
      </c>
    </row>
    <row r="17" spans="1:14" ht="20.100000000000001" customHeight="1" x14ac:dyDescent="0.2">
      <c r="A17" s="176" t="s">
        <v>190</v>
      </c>
      <c r="B17" s="183">
        <v>168</v>
      </c>
      <c r="C17" s="183">
        <v>116</v>
      </c>
      <c r="D17" s="183">
        <v>349</v>
      </c>
      <c r="E17" s="183">
        <v>203</v>
      </c>
      <c r="F17" s="183">
        <v>374</v>
      </c>
      <c r="G17" s="182">
        <v>403</v>
      </c>
      <c r="H17" s="181">
        <v>7</v>
      </c>
      <c r="I17" s="181">
        <v>7</v>
      </c>
      <c r="J17" s="181">
        <v>7</v>
      </c>
      <c r="K17" s="181">
        <v>9</v>
      </c>
      <c r="L17" s="181">
        <v>9</v>
      </c>
      <c r="M17" s="177">
        <v>12</v>
      </c>
      <c r="N17" s="180" t="s">
        <v>183</v>
      </c>
    </row>
    <row r="18" spans="1:14" ht="20.100000000000001" customHeight="1" x14ac:dyDescent="0.2">
      <c r="A18" s="176" t="s">
        <v>189</v>
      </c>
      <c r="B18" s="183">
        <v>64.2</v>
      </c>
      <c r="C18" s="183">
        <v>42.12</v>
      </c>
      <c r="D18" s="183">
        <v>17.899999999999999</v>
      </c>
      <c r="E18" s="183">
        <v>2.2999999999999998</v>
      </c>
      <c r="F18" s="183">
        <v>27.2</v>
      </c>
      <c r="G18" s="182">
        <v>6.4</v>
      </c>
      <c r="H18" s="181">
        <v>7</v>
      </c>
      <c r="I18" s="181">
        <v>6</v>
      </c>
      <c r="J18" s="181">
        <v>6</v>
      </c>
      <c r="K18" s="181">
        <v>3</v>
      </c>
      <c r="L18" s="181">
        <v>2</v>
      </c>
      <c r="M18" s="177">
        <v>2</v>
      </c>
      <c r="N18" s="180" t="s">
        <v>170</v>
      </c>
    </row>
    <row r="19" spans="1:14" ht="20.100000000000001" customHeight="1" x14ac:dyDescent="0.2">
      <c r="A19" s="176" t="s">
        <v>188</v>
      </c>
      <c r="B19" s="183">
        <v>17</v>
      </c>
      <c r="C19" s="183">
        <v>84</v>
      </c>
      <c r="D19" s="183">
        <v>0</v>
      </c>
      <c r="E19" s="183">
        <v>0</v>
      </c>
      <c r="F19" s="183">
        <v>0</v>
      </c>
      <c r="G19" s="182">
        <v>0</v>
      </c>
      <c r="H19" s="181">
        <v>1</v>
      </c>
      <c r="I19" s="181">
        <v>1</v>
      </c>
      <c r="J19" s="181">
        <v>0</v>
      </c>
      <c r="K19" s="181">
        <v>0</v>
      </c>
      <c r="L19" s="181">
        <v>0</v>
      </c>
      <c r="M19" s="177">
        <v>0</v>
      </c>
      <c r="N19" s="180" t="s">
        <v>186</v>
      </c>
    </row>
    <row r="20" spans="1:14" ht="20.100000000000001" customHeight="1" x14ac:dyDescent="0.2">
      <c r="A20" s="176" t="s">
        <v>187</v>
      </c>
      <c r="B20" s="183">
        <v>0</v>
      </c>
      <c r="C20" s="183">
        <v>0</v>
      </c>
      <c r="D20" s="183">
        <v>0</v>
      </c>
      <c r="E20" s="183">
        <v>0</v>
      </c>
      <c r="F20" s="183">
        <v>0</v>
      </c>
      <c r="G20" s="182">
        <v>0</v>
      </c>
      <c r="H20" s="181">
        <v>0</v>
      </c>
      <c r="I20" s="181">
        <v>0</v>
      </c>
      <c r="J20" s="181">
        <v>0</v>
      </c>
      <c r="K20" s="181">
        <v>0</v>
      </c>
      <c r="L20" s="181">
        <v>0</v>
      </c>
      <c r="M20" s="177">
        <v>0</v>
      </c>
      <c r="N20" s="180" t="s">
        <v>186</v>
      </c>
    </row>
    <row r="21" spans="1:14" ht="20.100000000000001" customHeight="1" x14ac:dyDescent="0.2">
      <c r="A21" s="176" t="s">
        <v>185</v>
      </c>
      <c r="B21" s="183">
        <v>106</v>
      </c>
      <c r="C21" s="183">
        <v>46.716000000000001</v>
      </c>
      <c r="D21" s="183">
        <v>49.3</v>
      </c>
      <c r="E21" s="183">
        <v>63.3</v>
      </c>
      <c r="F21" s="183">
        <v>50.2</v>
      </c>
      <c r="G21" s="182">
        <v>60.8</v>
      </c>
      <c r="H21" s="181">
        <v>14</v>
      </c>
      <c r="I21" s="181">
        <v>11</v>
      </c>
      <c r="J21" s="181">
        <v>7</v>
      </c>
      <c r="K21" s="181">
        <v>7</v>
      </c>
      <c r="L21" s="181">
        <v>9</v>
      </c>
      <c r="M21" s="177">
        <v>8</v>
      </c>
      <c r="N21" s="180" t="s">
        <v>170</v>
      </c>
    </row>
    <row r="22" spans="1:14" ht="20.100000000000001" customHeight="1" x14ac:dyDescent="0.2">
      <c r="A22" s="176" t="s">
        <v>184</v>
      </c>
      <c r="B22" s="183">
        <v>415</v>
      </c>
      <c r="C22" s="183">
        <v>770</v>
      </c>
      <c r="D22" s="183">
        <v>452</v>
      </c>
      <c r="E22" s="183">
        <v>441</v>
      </c>
      <c r="F22" s="183">
        <v>514</v>
      </c>
      <c r="G22" s="182">
        <v>733</v>
      </c>
      <c r="H22" s="181">
        <v>11</v>
      </c>
      <c r="I22" s="181">
        <v>15</v>
      </c>
      <c r="J22" s="181">
        <v>15</v>
      </c>
      <c r="K22" s="181">
        <v>18</v>
      </c>
      <c r="L22" s="181">
        <v>18</v>
      </c>
      <c r="M22" s="177">
        <v>20</v>
      </c>
      <c r="N22" s="180" t="s">
        <v>183</v>
      </c>
    </row>
    <row r="23" spans="1:14" ht="20.100000000000001" customHeight="1" x14ac:dyDescent="0.2">
      <c r="A23" s="176" t="s">
        <v>182</v>
      </c>
      <c r="B23" s="183">
        <v>503</v>
      </c>
      <c r="C23" s="183">
        <v>496</v>
      </c>
      <c r="D23" s="183">
        <v>473</v>
      </c>
      <c r="E23" s="183">
        <v>591</v>
      </c>
      <c r="F23" s="183">
        <v>772</v>
      </c>
      <c r="G23" s="182">
        <v>678</v>
      </c>
      <c r="H23" s="181">
        <v>17</v>
      </c>
      <c r="I23" s="181">
        <v>17</v>
      </c>
      <c r="J23" s="181">
        <v>15</v>
      </c>
      <c r="K23" s="181">
        <v>18</v>
      </c>
      <c r="L23" s="181">
        <v>18</v>
      </c>
      <c r="M23" s="177">
        <v>23</v>
      </c>
      <c r="N23" s="180" t="s">
        <v>168</v>
      </c>
    </row>
    <row r="24" spans="1:14" ht="20.100000000000001" customHeight="1" x14ac:dyDescent="0.2">
      <c r="A24" s="176" t="s">
        <v>181</v>
      </c>
      <c r="B24" s="183">
        <v>548</v>
      </c>
      <c r="C24" s="183">
        <v>162</v>
      </c>
      <c r="D24" s="183">
        <v>153</v>
      </c>
      <c r="E24" s="183">
        <v>104</v>
      </c>
      <c r="F24" s="183">
        <v>221</v>
      </c>
      <c r="G24" s="182">
        <v>131</v>
      </c>
      <c r="H24" s="181">
        <v>10</v>
      </c>
      <c r="I24" s="181">
        <v>6</v>
      </c>
      <c r="J24" s="181">
        <v>6</v>
      </c>
      <c r="K24" s="181">
        <v>6</v>
      </c>
      <c r="L24" s="181">
        <v>10</v>
      </c>
      <c r="M24" s="177">
        <v>6</v>
      </c>
      <c r="N24" s="180" t="s">
        <v>177</v>
      </c>
    </row>
    <row r="25" spans="1:14" ht="20.100000000000001" customHeight="1" x14ac:dyDescent="0.2">
      <c r="A25" s="192"/>
      <c r="B25" s="191"/>
      <c r="C25" s="191"/>
      <c r="D25" s="191"/>
      <c r="E25" s="191"/>
      <c r="F25" s="191"/>
      <c r="G25" s="190">
        <v>0</v>
      </c>
      <c r="H25" s="189"/>
      <c r="I25" s="189"/>
      <c r="J25" s="189"/>
      <c r="K25" s="189"/>
      <c r="L25" s="189"/>
      <c r="M25" s="188"/>
      <c r="N25" s="187"/>
    </row>
    <row r="26" spans="1:14" ht="20.100000000000001" customHeight="1" x14ac:dyDescent="0.2">
      <c r="A26" s="1569" t="s">
        <v>180</v>
      </c>
      <c r="B26" s="1570"/>
      <c r="C26" s="1570"/>
      <c r="D26" s="1570"/>
      <c r="E26" s="1570"/>
      <c r="F26" s="1570"/>
      <c r="G26" s="1570"/>
      <c r="H26" s="1570"/>
      <c r="I26" s="1570"/>
      <c r="J26" s="1570"/>
      <c r="K26" s="1570"/>
      <c r="L26" s="1570"/>
      <c r="M26" s="1570"/>
      <c r="N26" s="1571"/>
    </row>
    <row r="27" spans="1:14" ht="25.5" customHeight="1" x14ac:dyDescent="0.2">
      <c r="A27" s="186" t="s">
        <v>179</v>
      </c>
      <c r="B27" s="183">
        <v>0</v>
      </c>
      <c r="C27" s="183">
        <v>0.26500000000000001</v>
      </c>
      <c r="D27" s="183">
        <v>0.1</v>
      </c>
      <c r="E27" s="183">
        <v>0</v>
      </c>
      <c r="F27" s="183">
        <v>0</v>
      </c>
      <c r="G27" s="182">
        <v>0.2</v>
      </c>
      <c r="H27" s="181">
        <v>0</v>
      </c>
      <c r="I27" s="181">
        <v>3</v>
      </c>
      <c r="J27" s="181">
        <v>3</v>
      </c>
      <c r="K27" s="181">
        <v>0</v>
      </c>
      <c r="L27" s="181">
        <v>0</v>
      </c>
      <c r="M27" s="177">
        <v>4</v>
      </c>
      <c r="N27" s="184" t="s">
        <v>170</v>
      </c>
    </row>
    <row r="28" spans="1:14" ht="26.1" customHeight="1" x14ac:dyDescent="0.2">
      <c r="A28" s="185" t="s">
        <v>178</v>
      </c>
      <c r="B28" s="183"/>
      <c r="C28" s="183"/>
      <c r="D28" s="183"/>
      <c r="E28" s="183"/>
      <c r="F28" s="183"/>
      <c r="G28" s="182">
        <v>0.6</v>
      </c>
      <c r="H28" s="181"/>
      <c r="I28" s="181"/>
      <c r="J28" s="181"/>
      <c r="K28" s="181"/>
      <c r="L28" s="181"/>
      <c r="M28" s="177">
        <v>4</v>
      </c>
      <c r="N28" s="184" t="s">
        <v>177</v>
      </c>
    </row>
    <row r="29" spans="1:14" ht="26.1" customHeight="1" x14ac:dyDescent="0.2">
      <c r="A29" s="185" t="s">
        <v>176</v>
      </c>
      <c r="B29" s="183">
        <v>0.7</v>
      </c>
      <c r="C29" s="183">
        <v>0.2</v>
      </c>
      <c r="D29" s="183">
        <v>0</v>
      </c>
      <c r="E29" s="183">
        <v>0</v>
      </c>
      <c r="F29" s="183">
        <v>0</v>
      </c>
      <c r="G29" s="182">
        <v>0</v>
      </c>
      <c r="H29" s="181">
        <v>16</v>
      </c>
      <c r="I29" s="181">
        <v>16</v>
      </c>
      <c r="J29" s="181">
        <v>0</v>
      </c>
      <c r="K29" s="181">
        <v>0</v>
      </c>
      <c r="L29" s="181">
        <v>0</v>
      </c>
      <c r="M29" s="177">
        <v>0</v>
      </c>
      <c r="N29" s="184" t="s">
        <v>170</v>
      </c>
    </row>
    <row r="30" spans="1:14" ht="26.1" customHeight="1" x14ac:dyDescent="0.2">
      <c r="A30" s="185" t="s">
        <v>175</v>
      </c>
      <c r="B30" s="183">
        <v>2.1</v>
      </c>
      <c r="C30" s="183">
        <v>0.26</v>
      </c>
      <c r="D30" s="183">
        <v>0.55000000000000004</v>
      </c>
      <c r="E30" s="183">
        <v>0.2</v>
      </c>
      <c r="F30" s="183">
        <v>1.7</v>
      </c>
      <c r="G30" s="182">
        <v>3.2</v>
      </c>
      <c r="H30" s="181">
        <v>16</v>
      </c>
      <c r="I30" s="181">
        <v>10</v>
      </c>
      <c r="J30" s="181">
        <v>10</v>
      </c>
      <c r="K30" s="181">
        <v>4</v>
      </c>
      <c r="L30" s="181">
        <v>10</v>
      </c>
      <c r="M30" s="177">
        <v>2</v>
      </c>
      <c r="N30" s="184" t="s">
        <v>170</v>
      </c>
    </row>
    <row r="31" spans="1:14" ht="26.1" customHeight="1" x14ac:dyDescent="0.2">
      <c r="A31" s="185" t="s">
        <v>174</v>
      </c>
      <c r="B31" s="183">
        <v>172</v>
      </c>
      <c r="C31" s="183">
        <v>4.12</v>
      </c>
      <c r="D31" s="183">
        <v>13.3</v>
      </c>
      <c r="E31" s="183">
        <v>20.5</v>
      </c>
      <c r="F31" s="183">
        <v>0</v>
      </c>
      <c r="G31" s="182">
        <v>0</v>
      </c>
      <c r="H31" s="181">
        <v>12</v>
      </c>
      <c r="I31" s="181">
        <v>1</v>
      </c>
      <c r="J31" s="181">
        <v>3</v>
      </c>
      <c r="K31" s="181">
        <v>3</v>
      </c>
      <c r="L31" s="181">
        <v>0</v>
      </c>
      <c r="M31" s="177">
        <v>0</v>
      </c>
      <c r="N31" s="184" t="s">
        <v>170</v>
      </c>
    </row>
    <row r="32" spans="1:14" ht="26.1" customHeight="1" x14ac:dyDescent="0.2">
      <c r="A32" s="185" t="s">
        <v>173</v>
      </c>
      <c r="B32" s="183">
        <v>0</v>
      </c>
      <c r="C32" s="183">
        <v>6.3</v>
      </c>
      <c r="D32" s="183">
        <v>0.25</v>
      </c>
      <c r="E32" s="183">
        <v>0.1</v>
      </c>
      <c r="F32" s="183">
        <v>0.1</v>
      </c>
      <c r="G32" s="182">
        <v>0</v>
      </c>
      <c r="H32" s="181">
        <v>0</v>
      </c>
      <c r="I32" s="181">
        <v>10</v>
      </c>
      <c r="J32" s="181">
        <v>10</v>
      </c>
      <c r="K32" s="181">
        <v>4</v>
      </c>
      <c r="L32" s="181">
        <v>10</v>
      </c>
      <c r="M32" s="177">
        <v>0</v>
      </c>
      <c r="N32" s="184" t="s">
        <v>170</v>
      </c>
    </row>
    <row r="33" spans="1:14" ht="26.1" customHeight="1" x14ac:dyDescent="0.2">
      <c r="A33" s="185" t="s">
        <v>172</v>
      </c>
      <c r="B33" s="183">
        <v>3.4</v>
      </c>
      <c r="C33" s="183">
        <v>0</v>
      </c>
      <c r="D33" s="183">
        <v>0</v>
      </c>
      <c r="E33" s="183">
        <v>0</v>
      </c>
      <c r="F33" s="183">
        <v>0</v>
      </c>
      <c r="G33" s="182">
        <v>0.7</v>
      </c>
      <c r="H33" s="181">
        <v>12</v>
      </c>
      <c r="I33" s="181">
        <v>0</v>
      </c>
      <c r="J33" s="181">
        <v>0</v>
      </c>
      <c r="K33" s="181">
        <v>0</v>
      </c>
      <c r="L33" s="181">
        <v>0</v>
      </c>
      <c r="M33" s="177">
        <v>5</v>
      </c>
      <c r="N33" s="184" t="s">
        <v>170</v>
      </c>
    </row>
    <row r="34" spans="1:14" ht="20.100000000000001" customHeight="1" x14ac:dyDescent="0.2">
      <c r="A34" s="185" t="s">
        <v>171</v>
      </c>
      <c r="B34" s="183"/>
      <c r="C34" s="183">
        <v>10.222</v>
      </c>
      <c r="D34" s="183">
        <v>4.0999999999999996</v>
      </c>
      <c r="E34" s="183">
        <v>0.4</v>
      </c>
      <c r="F34" s="183">
        <v>4.2</v>
      </c>
      <c r="G34" s="182">
        <v>0</v>
      </c>
      <c r="H34" s="181"/>
      <c r="I34" s="181">
        <v>12</v>
      </c>
      <c r="J34" s="181">
        <v>12</v>
      </c>
      <c r="K34" s="181">
        <v>12</v>
      </c>
      <c r="L34" s="181">
        <v>10</v>
      </c>
      <c r="M34" s="177">
        <v>0</v>
      </c>
      <c r="N34" s="184" t="s">
        <v>170</v>
      </c>
    </row>
    <row r="35" spans="1:14" ht="20.100000000000001" customHeight="1" x14ac:dyDescent="0.2">
      <c r="A35" s="176" t="s">
        <v>169</v>
      </c>
      <c r="B35" s="183">
        <v>69.2</v>
      </c>
      <c r="C35" s="183">
        <v>24.119</v>
      </c>
      <c r="D35" s="183">
        <v>109.6</v>
      </c>
      <c r="E35" s="183">
        <v>96.6</v>
      </c>
      <c r="F35" s="183">
        <v>42.3</v>
      </c>
      <c r="G35" s="182">
        <v>38.299999999999997</v>
      </c>
      <c r="H35" s="181">
        <v>6</v>
      </c>
      <c r="I35" s="181">
        <v>6</v>
      </c>
      <c r="J35" s="181">
        <v>5</v>
      </c>
      <c r="K35" s="181">
        <v>5</v>
      </c>
      <c r="L35" s="181">
        <v>5</v>
      </c>
      <c r="M35" s="177">
        <v>5</v>
      </c>
      <c r="N35" s="180" t="s">
        <v>168</v>
      </c>
    </row>
    <row r="36" spans="1:14" ht="20.100000000000001" customHeight="1" x14ac:dyDescent="0.2">
      <c r="A36" s="176" t="s">
        <v>167</v>
      </c>
      <c r="B36" s="183">
        <v>301.39999999999998</v>
      </c>
      <c r="C36" s="183">
        <v>56.4</v>
      </c>
      <c r="D36" s="183">
        <v>17.2</v>
      </c>
      <c r="E36" s="183">
        <v>76.400000000000006</v>
      </c>
      <c r="F36" s="183">
        <v>297</v>
      </c>
      <c r="G36" s="182">
        <v>284</v>
      </c>
      <c r="H36" s="181">
        <v>8</v>
      </c>
      <c r="I36" s="181">
        <v>5</v>
      </c>
      <c r="J36" s="181">
        <v>3</v>
      </c>
      <c r="K36" s="181">
        <v>10</v>
      </c>
      <c r="L36" s="181">
        <v>14</v>
      </c>
      <c r="M36" s="177">
        <v>14</v>
      </c>
      <c r="N36" s="180" t="s">
        <v>166</v>
      </c>
    </row>
    <row r="37" spans="1:14" ht="20.100000000000001" customHeight="1" x14ac:dyDescent="0.2">
      <c r="A37" s="179" t="s">
        <v>165</v>
      </c>
      <c r="B37" s="178">
        <f t="shared" ref="B37:M37" si="0">SUM(B5:B36)</f>
        <v>3352.85</v>
      </c>
      <c r="C37" s="178">
        <f t="shared" si="0"/>
        <v>2491.0350000000003</v>
      </c>
      <c r="D37" s="178">
        <f t="shared" si="0"/>
        <v>2281.1999999999998</v>
      </c>
      <c r="E37" s="178">
        <f t="shared" si="0"/>
        <v>2032.6</v>
      </c>
      <c r="F37" s="178">
        <f t="shared" si="0"/>
        <v>3021.9</v>
      </c>
      <c r="G37" s="178">
        <f t="shared" si="0"/>
        <v>3495.9999999999995</v>
      </c>
      <c r="H37" s="177">
        <f t="shared" si="0"/>
        <v>233</v>
      </c>
      <c r="I37" s="177">
        <f t="shared" si="0"/>
        <v>207</v>
      </c>
      <c r="J37" s="177">
        <f t="shared" si="0"/>
        <v>177</v>
      </c>
      <c r="K37" s="177">
        <f t="shared" si="0"/>
        <v>185</v>
      </c>
      <c r="L37" s="177">
        <f t="shared" si="0"/>
        <v>195</v>
      </c>
      <c r="M37" s="177">
        <f t="shared" si="0"/>
        <v>206</v>
      </c>
      <c r="N37" s="176"/>
    </row>
    <row r="39" spans="1:14" ht="20.100000000000001" customHeight="1" x14ac:dyDescent="0.2">
      <c r="A39" s="1567" t="s">
        <v>164</v>
      </c>
      <c r="B39" s="1567"/>
      <c r="C39" s="1567"/>
      <c r="D39" s="1567"/>
      <c r="E39" s="1567"/>
      <c r="F39" s="1567"/>
      <c r="G39" s="175"/>
    </row>
    <row r="40" spans="1:14" ht="20.100000000000001" customHeight="1" x14ac:dyDescent="0.2">
      <c r="A40" s="1566" t="s">
        <v>163</v>
      </c>
      <c r="B40" s="1566"/>
      <c r="C40" s="1566"/>
      <c r="D40" s="1566"/>
      <c r="E40" s="1566"/>
      <c r="F40" s="1566"/>
    </row>
    <row r="272" spans="14:14" ht="20.100000000000001" customHeight="1" x14ac:dyDescent="0.2">
      <c r="N272" s="175"/>
    </row>
  </sheetData>
  <sheetProtection selectLockedCells="1"/>
  <mergeCells count="9">
    <mergeCell ref="A40:F40"/>
    <mergeCell ref="A1:L1"/>
    <mergeCell ref="A39:F39"/>
    <mergeCell ref="A2:F2"/>
    <mergeCell ref="A26:N26"/>
    <mergeCell ref="A3:A4"/>
    <mergeCell ref="N3:N4"/>
    <mergeCell ref="B3:G3"/>
    <mergeCell ref="H3:M3"/>
  </mergeCells>
  <printOptions horizontalCentered="1"/>
  <pageMargins left="0.78740157480314965" right="0.78740157480314965" top="0.78740157480314965" bottom="0.51181102362204722" header="0.51181102362204722" footer="0.51181102362204722"/>
  <pageSetup paperSize="9" scale="65" orientation="landscape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"/>
  <sheetViews>
    <sheetView showGridLines="0" zoomScaleNormal="100" zoomScaleSheetLayoutView="100" workbookViewId="0">
      <selection activeCell="R6" sqref="R6"/>
    </sheetView>
  </sheetViews>
  <sheetFormatPr defaultColWidth="8.85546875" defaultRowHeight="20.100000000000001" customHeight="1" x14ac:dyDescent="0.2"/>
  <cols>
    <col min="1" max="1" width="30.28515625" style="20" customWidth="1"/>
    <col min="2" max="18" width="6.42578125" style="20" customWidth="1"/>
    <col min="19" max="19" width="7.42578125" style="20" customWidth="1"/>
    <col min="20" max="16384" width="8.85546875" style="20"/>
  </cols>
  <sheetData>
    <row r="1" spans="1:19" ht="20.100000000000001" customHeight="1" x14ac:dyDescent="0.2">
      <c r="A1" s="42" t="s">
        <v>162</v>
      </c>
    </row>
    <row r="2" spans="1:19" ht="20.100000000000001" customHeight="1" x14ac:dyDescent="0.2">
      <c r="B2" s="40"/>
      <c r="C2" s="40"/>
      <c r="D2" s="40"/>
      <c r="E2" s="40"/>
      <c r="F2" s="40"/>
      <c r="G2" s="40"/>
      <c r="I2" s="40"/>
      <c r="J2" s="40"/>
      <c r="K2" s="40"/>
      <c r="L2" s="18" t="s">
        <v>161</v>
      </c>
      <c r="M2" s="18"/>
    </row>
    <row r="3" spans="1:19" ht="20.100000000000001" customHeight="1" x14ac:dyDescent="0.2">
      <c r="A3" s="1577" t="s">
        <v>144</v>
      </c>
      <c r="B3" s="1581" t="s">
        <v>160</v>
      </c>
      <c r="C3" s="1582"/>
      <c r="D3" s="1582"/>
      <c r="E3" s="1582"/>
      <c r="F3" s="1582"/>
      <c r="G3" s="1583"/>
      <c r="H3" s="1581" t="s">
        <v>159</v>
      </c>
      <c r="I3" s="1582"/>
      <c r="J3" s="1582"/>
      <c r="K3" s="1582"/>
      <c r="L3" s="1582"/>
      <c r="M3" s="1583"/>
      <c r="S3" s="110"/>
    </row>
    <row r="4" spans="1:19" ht="20.100000000000001" customHeight="1" x14ac:dyDescent="0.2">
      <c r="A4" s="1391"/>
      <c r="B4" s="15">
        <v>2011</v>
      </c>
      <c r="C4" s="15">
        <v>2012</v>
      </c>
      <c r="D4" s="15">
        <v>2013</v>
      </c>
      <c r="E4" s="15">
        <v>2014</v>
      </c>
      <c r="F4" s="15">
        <v>2015</v>
      </c>
      <c r="G4" s="15">
        <v>2016</v>
      </c>
      <c r="H4" s="15">
        <v>2011</v>
      </c>
      <c r="I4" s="15">
        <v>2012</v>
      </c>
      <c r="J4" s="15">
        <v>2013</v>
      </c>
      <c r="K4" s="15">
        <v>2014</v>
      </c>
      <c r="L4" s="15">
        <v>2015</v>
      </c>
      <c r="M4" s="15">
        <v>2016</v>
      </c>
      <c r="P4" s="110"/>
      <c r="Q4" s="110"/>
    </row>
    <row r="5" spans="1:19" ht="20.100000000000001" customHeight="1" x14ac:dyDescent="0.2">
      <c r="A5" s="11" t="s">
        <v>154</v>
      </c>
      <c r="B5" s="160">
        <v>0</v>
      </c>
      <c r="C5" s="160">
        <v>0</v>
      </c>
      <c r="D5" s="166"/>
      <c r="E5" s="166"/>
      <c r="F5" s="166">
        <f>'[18]HBÚ 14-15'!F5+'[19]HBÚ 14-15'!F5+'[20]HBÚ 14-15'!F5+'[21]HBÚ 14-15'!F5+'[22]HBÚ 14-15'!F5</f>
        <v>0</v>
      </c>
      <c r="G5" s="166"/>
      <c r="H5" s="160">
        <v>0</v>
      </c>
      <c r="I5" s="160">
        <v>0</v>
      </c>
      <c r="J5" s="160">
        <v>0</v>
      </c>
      <c r="K5" s="166"/>
      <c r="L5" s="166">
        <f>'[18]HBÚ 14-15'!K5+'[19]HBÚ 14-15'!K5+'[20]HBÚ 14-15'!K5+'[21]HBÚ 14-15'!K5+'[22]HBÚ 14-15'!K5</f>
        <v>0</v>
      </c>
      <c r="M5" s="166"/>
      <c r="P5" s="169"/>
      <c r="Q5" s="169"/>
    </row>
    <row r="6" spans="1:19" ht="20.100000000000001" customHeight="1" x14ac:dyDescent="0.2">
      <c r="A6" s="11" t="s">
        <v>153</v>
      </c>
      <c r="B6" s="172">
        <v>1.6E-2</v>
      </c>
      <c r="C6" s="160">
        <v>0</v>
      </c>
      <c r="D6" s="166"/>
      <c r="E6" s="166">
        <v>0</v>
      </c>
      <c r="F6" s="166">
        <f>'[18]HBÚ 14-15'!F6+'[19]HBÚ 14-15'!F6+'[20]HBÚ 14-15'!F6+'[21]HBÚ 14-15'!F6+'[22]HBÚ 14-15'!F6</f>
        <v>0</v>
      </c>
      <c r="G6" s="173">
        <v>1.4999999999999999E-2</v>
      </c>
      <c r="H6" s="172">
        <v>0</v>
      </c>
      <c r="I6" s="172">
        <v>0</v>
      </c>
      <c r="J6" s="160">
        <v>0</v>
      </c>
      <c r="K6" s="166"/>
      <c r="L6" s="166">
        <f>'[18]HBÚ 14-15'!K6+'[19]HBÚ 14-15'!K6+'[20]HBÚ 14-15'!K6+'[21]HBÚ 14-15'!K6+'[22]HBÚ 14-15'!K6</f>
        <v>0</v>
      </c>
      <c r="M6" s="166"/>
      <c r="P6" s="169"/>
      <c r="Q6" s="169"/>
    </row>
    <row r="7" spans="1:19" ht="20.100000000000001" customHeight="1" x14ac:dyDescent="0.2">
      <c r="A7" s="15" t="s">
        <v>23</v>
      </c>
      <c r="B7" s="170">
        <f t="shared" ref="B7:M7" si="0">SUM(B5:B6)</f>
        <v>1.6E-2</v>
      </c>
      <c r="C7" s="170">
        <f t="shared" si="0"/>
        <v>0</v>
      </c>
      <c r="D7" s="170">
        <f t="shared" si="0"/>
        <v>0</v>
      </c>
      <c r="E7" s="170">
        <f t="shared" si="0"/>
        <v>0</v>
      </c>
      <c r="F7" s="170">
        <f t="shared" si="0"/>
        <v>0</v>
      </c>
      <c r="G7" s="171">
        <f t="shared" si="0"/>
        <v>1.4999999999999999E-2</v>
      </c>
      <c r="H7" s="170">
        <f t="shared" si="0"/>
        <v>0</v>
      </c>
      <c r="I7" s="170">
        <f t="shared" si="0"/>
        <v>0</v>
      </c>
      <c r="J7" s="170">
        <f t="shared" si="0"/>
        <v>0</v>
      </c>
      <c r="K7" s="170">
        <f t="shared" si="0"/>
        <v>0</v>
      </c>
      <c r="L7" s="170">
        <f t="shared" si="0"/>
        <v>0</v>
      </c>
      <c r="M7" s="170">
        <f t="shared" si="0"/>
        <v>0</v>
      </c>
      <c r="P7" s="169"/>
      <c r="Q7" s="169"/>
    </row>
    <row r="9" spans="1:19" ht="20.100000000000001" customHeight="1" x14ac:dyDescent="0.2">
      <c r="A9" s="168" t="s">
        <v>158</v>
      </c>
    </row>
    <row r="10" spans="1:19" ht="20.100000000000001" customHeight="1" x14ac:dyDescent="0.2"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O10" s="40"/>
      <c r="P10" s="40"/>
      <c r="Q10" s="40"/>
      <c r="R10" s="18" t="s">
        <v>157</v>
      </c>
    </row>
    <row r="11" spans="1:19" ht="20.100000000000001" customHeight="1" x14ac:dyDescent="0.2">
      <c r="A11" s="1578" t="s">
        <v>144</v>
      </c>
      <c r="B11" s="1581" t="s">
        <v>45</v>
      </c>
      <c r="C11" s="1582"/>
      <c r="D11" s="1582"/>
      <c r="E11" s="1582"/>
      <c r="F11" s="1582"/>
      <c r="G11" s="1582"/>
      <c r="H11" s="1582"/>
      <c r="I11" s="1582"/>
      <c r="J11" s="1582"/>
      <c r="K11" s="1582"/>
      <c r="L11" s="1582"/>
      <c r="M11" s="1582"/>
      <c r="N11" s="1582"/>
      <c r="O11" s="1582"/>
      <c r="P11" s="1582"/>
      <c r="Q11" s="1582"/>
      <c r="R11" s="1582"/>
      <c r="S11" s="1583"/>
    </row>
    <row r="12" spans="1:19" ht="20.100000000000001" customHeight="1" x14ac:dyDescent="0.2">
      <c r="A12" s="1579"/>
      <c r="B12" s="1581" t="s">
        <v>156</v>
      </c>
      <c r="C12" s="1582"/>
      <c r="D12" s="1582"/>
      <c r="E12" s="1582"/>
      <c r="F12" s="1582"/>
      <c r="G12" s="1583"/>
      <c r="H12" s="1581" t="s">
        <v>155</v>
      </c>
      <c r="I12" s="1582"/>
      <c r="J12" s="1582"/>
      <c r="K12" s="1582"/>
      <c r="L12" s="1582"/>
      <c r="M12" s="1583"/>
      <c r="N12" s="1577" t="s">
        <v>23</v>
      </c>
      <c r="O12" s="1577"/>
      <c r="P12" s="1577"/>
      <c r="Q12" s="1577"/>
      <c r="R12" s="1577"/>
      <c r="S12" s="1577"/>
    </row>
    <row r="13" spans="1:19" ht="20.100000000000001" customHeight="1" x14ac:dyDescent="0.2">
      <c r="A13" s="1580"/>
      <c r="B13" s="15">
        <v>2011</v>
      </c>
      <c r="C13" s="15">
        <v>2012</v>
      </c>
      <c r="D13" s="15">
        <v>2013</v>
      </c>
      <c r="E13" s="15">
        <v>2014</v>
      </c>
      <c r="F13" s="15">
        <v>2015</v>
      </c>
      <c r="G13" s="15">
        <v>2016</v>
      </c>
      <c r="H13" s="15">
        <v>2011</v>
      </c>
      <c r="I13" s="15">
        <v>2012</v>
      </c>
      <c r="J13" s="15">
        <v>2013</v>
      </c>
      <c r="K13" s="15">
        <v>2014</v>
      </c>
      <c r="L13" s="15">
        <v>2015</v>
      </c>
      <c r="M13" s="15">
        <v>2016</v>
      </c>
      <c r="N13" s="15">
        <v>2011</v>
      </c>
      <c r="O13" s="15">
        <v>2012</v>
      </c>
      <c r="P13" s="15">
        <v>2013</v>
      </c>
      <c r="Q13" s="15">
        <v>2014</v>
      </c>
      <c r="R13" s="15">
        <v>2015</v>
      </c>
      <c r="S13" s="15">
        <v>2016</v>
      </c>
    </row>
    <row r="14" spans="1:19" ht="20.100000000000001" customHeight="1" x14ac:dyDescent="0.2">
      <c r="A14" s="11" t="s">
        <v>154</v>
      </c>
      <c r="B14" s="111">
        <v>0</v>
      </c>
      <c r="C14" s="160">
        <v>0</v>
      </c>
      <c r="D14" s="166"/>
      <c r="E14" s="166"/>
      <c r="F14" s="165">
        <f>'[18]HBÚ 14-15'!F14+'[19]HBÚ 14-15'!F14+'[20]HBÚ 14-15'!F14+'[21]HBÚ 14-15'!F14+'[22]HBÚ 14-15'!F14</f>
        <v>0</v>
      </c>
      <c r="G14" s="165"/>
      <c r="H14" s="111">
        <v>0</v>
      </c>
      <c r="I14" s="111">
        <v>0</v>
      </c>
      <c r="J14" s="166">
        <v>0</v>
      </c>
      <c r="K14" s="166">
        <v>0</v>
      </c>
      <c r="L14" s="165">
        <f>'[18]HBÚ 14-15'!K14+'[19]HBÚ 14-15'!K14+'[20]HBÚ 14-15'!K14+'[21]HBÚ 14-15'!K14+'[22]HBÚ 14-15'!K14</f>
        <v>0</v>
      </c>
      <c r="M14" s="165"/>
      <c r="N14" s="164">
        <f t="shared" ref="N14:R15" si="1">B14+H14</f>
        <v>0</v>
      </c>
      <c r="O14" s="164">
        <f t="shared" si="1"/>
        <v>0</v>
      </c>
      <c r="P14" s="164">
        <f t="shared" si="1"/>
        <v>0</v>
      </c>
      <c r="Q14" s="164">
        <f t="shared" si="1"/>
        <v>0</v>
      </c>
      <c r="R14" s="164">
        <f t="shared" si="1"/>
        <v>0</v>
      </c>
      <c r="S14" s="7"/>
    </row>
    <row r="15" spans="1:19" ht="20.100000000000001" customHeight="1" x14ac:dyDescent="0.2">
      <c r="A15" s="11" t="s">
        <v>153</v>
      </c>
      <c r="B15" s="111">
        <v>3</v>
      </c>
      <c r="C15" s="160">
        <v>0</v>
      </c>
      <c r="D15" s="7">
        <v>2</v>
      </c>
      <c r="E15" s="7">
        <v>4</v>
      </c>
      <c r="F15" s="111">
        <f>'[18]HBÚ 14-15'!F15+'[19]HBÚ 14-15'!F15+'[20]HBÚ 14-15'!F15+'[21]HBÚ 14-15'!F15+'[22]HBÚ 14-15'!F15</f>
        <v>4</v>
      </c>
      <c r="G15" s="165">
        <v>4</v>
      </c>
      <c r="H15" s="111">
        <v>0</v>
      </c>
      <c r="I15" s="111">
        <v>0</v>
      </c>
      <c r="J15" s="166">
        <v>0</v>
      </c>
      <c r="K15" s="166">
        <v>0</v>
      </c>
      <c r="L15" s="165">
        <f>'[18]HBÚ 14-15'!K15+'[19]HBÚ 14-15'!K15+'[20]HBÚ 14-15'!K15+'[21]HBÚ 14-15'!K15+'[22]HBÚ 14-15'!K15</f>
        <v>0</v>
      </c>
      <c r="M15" s="165"/>
      <c r="N15" s="164">
        <f t="shared" si="1"/>
        <v>3</v>
      </c>
      <c r="O15" s="164">
        <f t="shared" si="1"/>
        <v>0</v>
      </c>
      <c r="P15" s="164">
        <f t="shared" si="1"/>
        <v>2</v>
      </c>
      <c r="Q15" s="164">
        <f t="shared" si="1"/>
        <v>4</v>
      </c>
      <c r="R15" s="164">
        <f t="shared" si="1"/>
        <v>4</v>
      </c>
      <c r="S15" s="7">
        <v>4</v>
      </c>
    </row>
    <row r="16" spans="1:19" ht="20.100000000000001" customHeight="1" x14ac:dyDescent="0.2">
      <c r="A16" s="15" t="s">
        <v>23</v>
      </c>
      <c r="B16" s="15">
        <f t="shared" ref="B16:M16" si="2">SUM(B14:B15)</f>
        <v>3</v>
      </c>
      <c r="C16" s="15">
        <f t="shared" si="2"/>
        <v>0</v>
      </c>
      <c r="D16" s="15">
        <f t="shared" si="2"/>
        <v>2</v>
      </c>
      <c r="E16" s="15">
        <f t="shared" si="2"/>
        <v>4</v>
      </c>
      <c r="F16" s="15">
        <f t="shared" si="2"/>
        <v>4</v>
      </c>
      <c r="G16" s="15">
        <f t="shared" si="2"/>
        <v>4</v>
      </c>
      <c r="H16" s="15">
        <f t="shared" si="2"/>
        <v>0</v>
      </c>
      <c r="I16" s="15">
        <f t="shared" si="2"/>
        <v>0</v>
      </c>
      <c r="J16" s="15">
        <f t="shared" si="2"/>
        <v>0</v>
      </c>
      <c r="K16" s="15">
        <f t="shared" si="2"/>
        <v>0</v>
      </c>
      <c r="L16" s="15">
        <f t="shared" si="2"/>
        <v>0</v>
      </c>
      <c r="M16" s="15">
        <f t="shared" si="2"/>
        <v>0</v>
      </c>
      <c r="N16" s="15">
        <v>84</v>
      </c>
      <c r="O16" s="15">
        <f>SUM(O14:O15)</f>
        <v>0</v>
      </c>
      <c r="P16" s="15">
        <f>SUM(P14:P15)</f>
        <v>2</v>
      </c>
      <c r="Q16" s="15">
        <f>SUM(Q14:Q15)</f>
        <v>4</v>
      </c>
      <c r="R16" s="15">
        <f>SUM(R14:R15)</f>
        <v>4</v>
      </c>
      <c r="S16" s="15">
        <f>SUM(S14:S15)</f>
        <v>4</v>
      </c>
    </row>
    <row r="18" spans="1:9" ht="20.100000000000001" customHeight="1" x14ac:dyDescent="0.2">
      <c r="A18" s="1508"/>
      <c r="B18" s="1508"/>
      <c r="C18" s="1508"/>
      <c r="D18" s="1508"/>
      <c r="E18" s="1508"/>
      <c r="F18" s="1508"/>
      <c r="G18" s="1508"/>
      <c r="H18" s="1508"/>
      <c r="I18" s="1508"/>
    </row>
  </sheetData>
  <sheetProtection selectLockedCells="1"/>
  <mergeCells count="9">
    <mergeCell ref="A3:A4"/>
    <mergeCell ref="A18:I18"/>
    <mergeCell ref="A11:A13"/>
    <mergeCell ref="B3:G3"/>
    <mergeCell ref="H3:M3"/>
    <mergeCell ref="B12:G12"/>
    <mergeCell ref="H12:M12"/>
    <mergeCell ref="B11:S11"/>
    <mergeCell ref="N12:S12"/>
  </mergeCells>
  <conditionalFormatting sqref="H14:K15 B14:E15">
    <cfRule type="cellIs" dxfId="31" priority="8" stopIfTrue="1" operator="equal">
      <formula>0</formula>
    </cfRule>
  </conditionalFormatting>
  <conditionalFormatting sqref="N14:R15">
    <cfRule type="cellIs" dxfId="30" priority="12" stopIfTrue="1" operator="equal">
      <formula>0</formula>
    </cfRule>
  </conditionalFormatting>
  <conditionalFormatting sqref="B4:G4">
    <cfRule type="cellIs" dxfId="29" priority="11" stopIfTrue="1" operator="equal">
      <formula>0</formula>
    </cfRule>
  </conditionalFormatting>
  <conditionalFormatting sqref="B13:G13">
    <cfRule type="cellIs" dxfId="28" priority="10" stopIfTrue="1" operator="equal">
      <formula>0</formula>
    </cfRule>
  </conditionalFormatting>
  <conditionalFormatting sqref="B5:E6 H5:K6">
    <cfRule type="cellIs" dxfId="27" priority="9" stopIfTrue="1" operator="equal">
      <formula>0</formula>
    </cfRule>
  </conditionalFormatting>
  <conditionalFormatting sqref="H4:M4">
    <cfRule type="cellIs" dxfId="26" priority="7" stopIfTrue="1" operator="equal">
      <formula>0</formula>
    </cfRule>
  </conditionalFormatting>
  <conditionalFormatting sqref="H13:M13">
    <cfRule type="cellIs" dxfId="25" priority="6" stopIfTrue="1" operator="equal">
      <formula>0</formula>
    </cfRule>
  </conditionalFormatting>
  <conditionalFormatting sqref="N13:S13">
    <cfRule type="cellIs" dxfId="24" priority="5" stopIfTrue="1" operator="equal">
      <formula>0</formula>
    </cfRule>
  </conditionalFormatting>
  <conditionalFormatting sqref="F5:G6">
    <cfRule type="cellIs" dxfId="23" priority="4" stopIfTrue="1" operator="equal">
      <formula>0</formula>
    </cfRule>
  </conditionalFormatting>
  <conditionalFormatting sqref="L5:M6">
    <cfRule type="cellIs" dxfId="22" priority="3" stopIfTrue="1" operator="equal">
      <formula>0</formula>
    </cfRule>
  </conditionalFormatting>
  <conditionalFormatting sqref="F14:G15">
    <cfRule type="cellIs" dxfId="21" priority="2" stopIfTrue="1" operator="equal">
      <formula>0</formula>
    </cfRule>
  </conditionalFormatting>
  <conditionalFormatting sqref="L14:M15">
    <cfRule type="cellIs" dxfId="20" priority="1" stopIfTrue="1" operator="equal">
      <formula>0</formula>
    </cfRule>
  </conditionalFormatting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9" orientation="landscape" r:id="rId1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2"/>
  <sheetViews>
    <sheetView showGridLines="0" topLeftCell="A4" zoomScaleNormal="100" zoomScaleSheetLayoutView="100" workbookViewId="0">
      <selection activeCell="D9" sqref="D9"/>
    </sheetView>
  </sheetViews>
  <sheetFormatPr defaultColWidth="9.140625" defaultRowHeight="20.100000000000001" customHeight="1" x14ac:dyDescent="0.2"/>
  <cols>
    <col min="1" max="1" width="14.140625" style="3" customWidth="1"/>
    <col min="2" max="17" width="8.5703125" style="3" customWidth="1"/>
    <col min="18" max="18" width="8.42578125" style="3" customWidth="1"/>
    <col min="19" max="19" width="8.5703125" style="3" customWidth="1"/>
    <col min="20" max="38" width="5.42578125" style="3" customWidth="1"/>
    <col min="39" max="16384" width="9.140625" style="3"/>
  </cols>
  <sheetData>
    <row r="1" spans="1:19" ht="20.100000000000001" customHeight="1" x14ac:dyDescent="0.2">
      <c r="A1" s="163" t="s">
        <v>152</v>
      </c>
    </row>
    <row r="2" spans="1:19" ht="20.100000000000001" customHeight="1" x14ac:dyDescent="0.2">
      <c r="M2" s="162" t="s">
        <v>151</v>
      </c>
    </row>
    <row r="3" spans="1:19" ht="20.100000000000001" customHeight="1" x14ac:dyDescent="0.2">
      <c r="A3" s="1586" t="s">
        <v>144</v>
      </c>
      <c r="B3" s="1586" t="s">
        <v>150</v>
      </c>
      <c r="C3" s="1586"/>
      <c r="D3" s="1586"/>
      <c r="E3" s="1586"/>
      <c r="F3" s="1586"/>
      <c r="G3" s="1586"/>
      <c r="H3" s="1586" t="s">
        <v>149</v>
      </c>
      <c r="I3" s="1586"/>
      <c r="J3" s="1586"/>
      <c r="K3" s="1586"/>
      <c r="L3" s="1586"/>
      <c r="M3" s="1586"/>
    </row>
    <row r="4" spans="1:19" ht="20.100000000000001" customHeight="1" x14ac:dyDescent="0.2">
      <c r="A4" s="1587"/>
      <c r="B4" s="116">
        <v>2011</v>
      </c>
      <c r="C4" s="116">
        <v>2012</v>
      </c>
      <c r="D4" s="116">
        <v>2013</v>
      </c>
      <c r="E4" s="116">
        <v>2014</v>
      </c>
      <c r="F4" s="116">
        <v>2015</v>
      </c>
      <c r="G4" s="116">
        <v>2016</v>
      </c>
      <c r="H4" s="116">
        <v>2011</v>
      </c>
      <c r="I4" s="116">
        <v>2012</v>
      </c>
      <c r="J4" s="116">
        <v>2013</v>
      </c>
      <c r="K4" s="116">
        <v>2014</v>
      </c>
      <c r="L4" s="116">
        <v>2015</v>
      </c>
      <c r="M4" s="116">
        <v>2016</v>
      </c>
    </row>
    <row r="5" spans="1:19" ht="20.100000000000001" customHeight="1" x14ac:dyDescent="0.2">
      <c r="A5" s="156" t="s">
        <v>142</v>
      </c>
      <c r="B5" s="161">
        <v>1068.3</v>
      </c>
      <c r="C5" s="63">
        <v>893.4</v>
      </c>
      <c r="D5" s="63">
        <v>837.4</v>
      </c>
      <c r="E5" s="63">
        <v>792</v>
      </c>
      <c r="F5" s="160">
        <f>'[18]HBÚ 12 -13'!F5+'[19]HBÚ 12 -13'!F5+'[20]HBÚ 12 -13'!F5+'[21]HBÚ 12 -13'!F5+'[22]HBÚ 12 -13'!F5</f>
        <v>788.85</v>
      </c>
      <c r="G5" s="160">
        <v>576.46600000000001</v>
      </c>
      <c r="H5" s="63">
        <v>668.8</v>
      </c>
      <c r="I5" s="63">
        <v>549.4</v>
      </c>
      <c r="J5" s="63">
        <v>513.79999999999995</v>
      </c>
      <c r="K5" s="63">
        <v>499.46499999999997</v>
      </c>
      <c r="L5" s="160">
        <f>'[18]HBÚ 12 -13'!K5+'[19]HBÚ 12 -13'!K5+'[20]HBÚ 12 -13'!K5+'[21]HBÚ 12 -13'!K5+'[22]HBÚ 12 -13'!K5</f>
        <v>456.36599999999999</v>
      </c>
      <c r="M5" s="156">
        <v>383.13200000000001</v>
      </c>
    </row>
    <row r="6" spans="1:19" ht="20.100000000000001" customHeight="1" x14ac:dyDescent="0.2">
      <c r="A6" s="156" t="s">
        <v>141</v>
      </c>
      <c r="B6" s="63">
        <v>117.5</v>
      </c>
      <c r="C6" s="63">
        <v>107.1</v>
      </c>
      <c r="D6" s="63">
        <v>88.9</v>
      </c>
      <c r="E6" s="63">
        <v>87.274000000000001</v>
      </c>
      <c r="F6" s="160">
        <f>'[18]HBÚ 12 -13'!F6+'[19]HBÚ 12 -13'!F6+'[20]HBÚ 12 -13'!F6+'[21]HBÚ 12 -13'!F6+'[22]HBÚ 12 -13'!F6</f>
        <v>80.915999999999997</v>
      </c>
      <c r="G6" s="160">
        <v>95.296999999999997</v>
      </c>
      <c r="H6" s="63">
        <v>75.7</v>
      </c>
      <c r="I6" s="63">
        <v>63.7</v>
      </c>
      <c r="J6" s="63">
        <v>65.400000000000006</v>
      </c>
      <c r="K6" s="63">
        <v>52.255000000000003</v>
      </c>
      <c r="L6" s="160">
        <f>'[18]HBÚ 12 -13'!K6+'[19]HBÚ 12 -13'!K6+'[20]HBÚ 12 -13'!K6+'[21]HBÚ 12 -13'!K6+'[22]HBÚ 12 -13'!K6</f>
        <v>39.1</v>
      </c>
      <c r="M6" s="156">
        <v>42.69</v>
      </c>
    </row>
    <row r="7" spans="1:19" ht="20.100000000000001" customHeight="1" x14ac:dyDescent="0.2">
      <c r="A7" s="156" t="s">
        <v>140</v>
      </c>
      <c r="B7" s="63">
        <v>10.8</v>
      </c>
      <c r="C7" s="63">
        <v>8</v>
      </c>
      <c r="D7" s="63">
        <v>6.9</v>
      </c>
      <c r="E7" s="63">
        <v>8.2159999999999993</v>
      </c>
      <c r="F7" s="160">
        <f>'[18]HBÚ 12 -13'!F7+'[19]HBÚ 12 -13'!F7+'[20]HBÚ 12 -13'!F7+'[21]HBÚ 12 -13'!F7+'[22]HBÚ 12 -13'!F7</f>
        <v>8.6359999999999992</v>
      </c>
      <c r="G7" s="160">
        <v>11.451000000000001</v>
      </c>
      <c r="H7" s="63">
        <v>7.2</v>
      </c>
      <c r="I7" s="63">
        <v>5.3</v>
      </c>
      <c r="J7" s="63">
        <v>4.5999999999999996</v>
      </c>
      <c r="K7" s="63">
        <v>5.41</v>
      </c>
      <c r="L7" s="160">
        <f>'[18]HBÚ 12 -13'!K7+'[19]HBÚ 12 -13'!K7+'[20]HBÚ 12 -13'!K7+'[21]HBÚ 12 -13'!K7+'[22]HBÚ 12 -13'!K7</f>
        <v>5.73</v>
      </c>
      <c r="M7" s="156">
        <v>7.7</v>
      </c>
    </row>
    <row r="8" spans="1:19" ht="20.100000000000001" customHeight="1" x14ac:dyDescent="0.2">
      <c r="A8" s="156" t="s">
        <v>148</v>
      </c>
      <c r="B8" s="63"/>
      <c r="C8" s="63"/>
      <c r="D8" s="63"/>
      <c r="E8" s="63"/>
      <c r="F8" s="160"/>
      <c r="G8" s="160">
        <v>0.22500000000000001</v>
      </c>
      <c r="H8" s="63"/>
      <c r="I8" s="63"/>
      <c r="J8" s="63"/>
      <c r="K8" s="63"/>
      <c r="L8" s="160"/>
      <c r="M8" s="156">
        <v>0.22500000000000001</v>
      </c>
    </row>
    <row r="9" spans="1:19" ht="20.100000000000001" customHeight="1" x14ac:dyDescent="0.2">
      <c r="A9" s="159" t="s">
        <v>147</v>
      </c>
      <c r="B9" s="159">
        <f>SUM(B5:B7)</f>
        <v>1196.5999999999999</v>
      </c>
      <c r="C9" s="159">
        <f>SUM(C5:C7)</f>
        <v>1008.5</v>
      </c>
      <c r="D9" s="158">
        <f>SUM(D5:D7)</f>
        <v>933.19999999999993</v>
      </c>
      <c r="E9" s="158">
        <f>SUM(E5:E7)</f>
        <v>887.49</v>
      </c>
      <c r="F9" s="158">
        <f>SUM(F5:F7)</f>
        <v>878.40200000000004</v>
      </c>
      <c r="G9" s="158">
        <f>SUM(G5:G8)</f>
        <v>683.43900000000008</v>
      </c>
      <c r="H9" s="158">
        <f>SUM(H5:H7)</f>
        <v>751.7</v>
      </c>
      <c r="I9" s="158">
        <f>SUM(I5:I7)</f>
        <v>618.4</v>
      </c>
      <c r="J9" s="158">
        <f>SUM(J5:J7)</f>
        <v>583.79999999999995</v>
      </c>
      <c r="K9" s="158">
        <f>SUM(K5:K7)</f>
        <v>557.13</v>
      </c>
      <c r="L9" s="158">
        <f>SUM(L5:L7)</f>
        <v>501.19600000000003</v>
      </c>
      <c r="M9" s="158">
        <f>SUM(M5:M8)</f>
        <v>433.74700000000001</v>
      </c>
    </row>
    <row r="11" spans="1:19" ht="20.100000000000001" customHeight="1" x14ac:dyDescent="0.2">
      <c r="A11" s="21" t="s">
        <v>146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9" ht="20.100000000000001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40"/>
      <c r="P12" s="40"/>
      <c r="S12" s="18" t="s">
        <v>145</v>
      </c>
    </row>
    <row r="13" spans="1:19" ht="20.100000000000001" customHeight="1" x14ac:dyDescent="0.2">
      <c r="A13" s="1577" t="s">
        <v>144</v>
      </c>
      <c r="B13" s="1577" t="s">
        <v>45</v>
      </c>
      <c r="C13" s="1577"/>
      <c r="D13" s="1577"/>
      <c r="E13" s="1577"/>
      <c r="F13" s="1577"/>
      <c r="G13" s="1577"/>
      <c r="H13" s="1577"/>
      <c r="I13" s="1577"/>
      <c r="J13" s="1577"/>
      <c r="K13" s="1577"/>
      <c r="L13" s="1577"/>
      <c r="M13" s="1577"/>
      <c r="N13" s="1577"/>
      <c r="O13" s="1577"/>
      <c r="P13" s="1577"/>
      <c r="Q13" s="1577"/>
      <c r="R13" s="1577"/>
      <c r="S13" s="1577"/>
    </row>
    <row r="14" spans="1:19" ht="20.100000000000001" customHeight="1" x14ac:dyDescent="0.2">
      <c r="A14" s="1391"/>
      <c r="B14" s="1577" t="s">
        <v>68</v>
      </c>
      <c r="C14" s="1577"/>
      <c r="D14" s="1577"/>
      <c r="E14" s="1577"/>
      <c r="F14" s="1577"/>
      <c r="G14" s="1577"/>
      <c r="H14" s="1577" t="s">
        <v>67</v>
      </c>
      <c r="I14" s="1577"/>
      <c r="J14" s="1577"/>
      <c r="K14" s="1577"/>
      <c r="L14" s="1577"/>
      <c r="M14" s="1577"/>
      <c r="N14" s="1577"/>
      <c r="O14" s="1577"/>
      <c r="P14" s="1577"/>
      <c r="Q14" s="1577"/>
      <c r="R14" s="1577"/>
      <c r="S14" s="1577"/>
    </row>
    <row r="15" spans="1:19" ht="20.100000000000001" customHeight="1" x14ac:dyDescent="0.2">
      <c r="A15" s="1391"/>
      <c r="B15" s="15">
        <v>2011</v>
      </c>
      <c r="C15" s="15">
        <v>2012</v>
      </c>
      <c r="D15" s="15">
        <v>2013</v>
      </c>
      <c r="E15" s="15">
        <v>2014</v>
      </c>
      <c r="F15" s="15">
        <v>2015</v>
      </c>
      <c r="G15" s="15">
        <v>2016</v>
      </c>
      <c r="H15" s="15">
        <v>2011</v>
      </c>
      <c r="I15" s="15">
        <v>2012</v>
      </c>
      <c r="J15" s="15">
        <v>2013</v>
      </c>
      <c r="K15" s="15">
        <v>2014</v>
      </c>
      <c r="L15" s="15">
        <v>2015</v>
      </c>
      <c r="M15" s="15">
        <v>2016</v>
      </c>
      <c r="N15" s="15">
        <v>2011</v>
      </c>
      <c r="O15" s="15">
        <v>2012</v>
      </c>
      <c r="P15" s="15">
        <v>2013</v>
      </c>
      <c r="Q15" s="15">
        <v>2014</v>
      </c>
      <c r="R15" s="15">
        <v>2015</v>
      </c>
      <c r="S15" s="15">
        <v>2016</v>
      </c>
    </row>
    <row r="16" spans="1:19" ht="20.100000000000001" customHeight="1" x14ac:dyDescent="0.2">
      <c r="A16" s="11" t="s">
        <v>143</v>
      </c>
      <c r="B16" s="48">
        <v>6</v>
      </c>
      <c r="C16" s="48">
        <v>6</v>
      </c>
      <c r="D16" s="48">
        <v>6</v>
      </c>
      <c r="E16" s="48">
        <v>6</v>
      </c>
      <c r="F16" s="111">
        <f>'[18]HBÚ 12 -13'!F15+'[19]HBÚ 12 -13'!F15+'[20]HBÚ 12 -13'!F15+'[21]HBÚ 12 -13'!F15+'[22]HBÚ 12 -13'!F15</f>
        <v>6</v>
      </c>
      <c r="G16" s="111">
        <v>3</v>
      </c>
      <c r="H16" s="48">
        <v>13</v>
      </c>
      <c r="I16" s="48">
        <v>9</v>
      </c>
      <c r="J16" s="48">
        <v>6</v>
      </c>
      <c r="K16" s="48">
        <v>7</v>
      </c>
      <c r="L16" s="111">
        <f>'[18]HBÚ 12 -13'!K15+'[19]HBÚ 12 -13'!K15+'[20]HBÚ 12 -13'!K15+'[21]HBÚ 12 -13'!K15+'[22]HBÚ 12 -13'!K15</f>
        <v>8</v>
      </c>
      <c r="M16" s="111">
        <v>11</v>
      </c>
      <c r="N16" s="157">
        <f t="shared" ref="N16:R19" si="0">B16+H16</f>
        <v>19</v>
      </c>
      <c r="O16" s="157">
        <f t="shared" si="0"/>
        <v>15</v>
      </c>
      <c r="P16" s="157">
        <f t="shared" si="0"/>
        <v>12</v>
      </c>
      <c r="Q16" s="48">
        <f t="shared" si="0"/>
        <v>13</v>
      </c>
      <c r="R16" s="48">
        <f t="shared" si="0"/>
        <v>14</v>
      </c>
      <c r="S16" s="156">
        <v>14</v>
      </c>
    </row>
    <row r="17" spans="1:19" ht="20.100000000000001" customHeight="1" x14ac:dyDescent="0.2">
      <c r="A17" s="11" t="s">
        <v>142</v>
      </c>
      <c r="B17" s="48">
        <v>132</v>
      </c>
      <c r="C17" s="48">
        <v>128</v>
      </c>
      <c r="D17" s="48">
        <v>120</v>
      </c>
      <c r="E17" s="48">
        <v>119</v>
      </c>
      <c r="F17" s="111">
        <f>'[18]HBÚ 12 -13'!F16+'[19]HBÚ 12 -13'!F16+'[20]HBÚ 12 -13'!F16+'[21]HBÚ 12 -13'!F16+'[22]HBÚ 12 -13'!F16</f>
        <v>99</v>
      </c>
      <c r="G17" s="111">
        <v>94</v>
      </c>
      <c r="H17" s="48">
        <v>709</v>
      </c>
      <c r="I17" s="48">
        <v>708</v>
      </c>
      <c r="J17" s="48">
        <v>762</v>
      </c>
      <c r="K17" s="48">
        <v>654</v>
      </c>
      <c r="L17" s="111">
        <f>'[18]HBÚ 12 -13'!K16+'[19]HBÚ 12 -13'!K16+'[20]HBÚ 12 -13'!K16+'[21]HBÚ 12 -13'!K16+'[22]HBÚ 12 -13'!K16</f>
        <v>719</v>
      </c>
      <c r="M17" s="111">
        <v>602</v>
      </c>
      <c r="N17" s="157">
        <f t="shared" si="0"/>
        <v>841</v>
      </c>
      <c r="O17" s="157">
        <f t="shared" si="0"/>
        <v>836</v>
      </c>
      <c r="P17" s="157">
        <f t="shared" si="0"/>
        <v>882</v>
      </c>
      <c r="Q17" s="48">
        <f t="shared" si="0"/>
        <v>773</v>
      </c>
      <c r="R17" s="48">
        <f t="shared" si="0"/>
        <v>818</v>
      </c>
      <c r="S17" s="156">
        <v>696</v>
      </c>
    </row>
    <row r="18" spans="1:19" ht="20.100000000000001" customHeight="1" x14ac:dyDescent="0.2">
      <c r="A18" s="11" t="s">
        <v>141</v>
      </c>
      <c r="B18" s="48">
        <v>101</v>
      </c>
      <c r="C18" s="48">
        <v>102</v>
      </c>
      <c r="D18" s="48">
        <v>78</v>
      </c>
      <c r="E18" s="48">
        <v>78</v>
      </c>
      <c r="F18" s="111">
        <f>'[18]HBÚ 12 -13'!F17+'[19]HBÚ 12 -13'!F17+'[20]HBÚ 12 -13'!F17+'[21]HBÚ 12 -13'!F17+'[22]HBÚ 12 -13'!F17</f>
        <v>70</v>
      </c>
      <c r="G18" s="111">
        <v>73</v>
      </c>
      <c r="H18" s="48">
        <v>58</v>
      </c>
      <c r="I18" s="48">
        <v>57</v>
      </c>
      <c r="J18" s="48">
        <v>53</v>
      </c>
      <c r="K18" s="48">
        <v>57</v>
      </c>
      <c r="L18" s="111">
        <f>'[18]HBÚ 12 -13'!K17+'[19]HBÚ 12 -13'!K17+'[20]HBÚ 12 -13'!K17+'[21]HBÚ 12 -13'!K17+'[22]HBÚ 12 -13'!K17</f>
        <v>38</v>
      </c>
      <c r="M18" s="111">
        <v>46</v>
      </c>
      <c r="N18" s="157">
        <f t="shared" si="0"/>
        <v>159</v>
      </c>
      <c r="O18" s="157">
        <f t="shared" si="0"/>
        <v>159</v>
      </c>
      <c r="P18" s="157">
        <f t="shared" si="0"/>
        <v>131</v>
      </c>
      <c r="Q18" s="48">
        <f t="shared" si="0"/>
        <v>135</v>
      </c>
      <c r="R18" s="48">
        <f t="shared" si="0"/>
        <v>108</v>
      </c>
      <c r="S18" s="156">
        <v>119</v>
      </c>
    </row>
    <row r="19" spans="1:19" ht="20.100000000000001" customHeight="1" x14ac:dyDescent="0.2">
      <c r="A19" s="11" t="s">
        <v>140</v>
      </c>
      <c r="B19" s="48">
        <v>11</v>
      </c>
      <c r="C19" s="48">
        <v>11</v>
      </c>
      <c r="D19" s="48">
        <v>11</v>
      </c>
      <c r="E19" s="48">
        <v>11</v>
      </c>
      <c r="F19" s="111">
        <f>'[18]HBÚ 12 -13'!F18+'[19]HBÚ 12 -13'!F18+'[20]HBÚ 12 -13'!F18+'[21]HBÚ 12 -13'!F18+'[22]HBÚ 12 -13'!F18</f>
        <v>12</v>
      </c>
      <c r="G19" s="111">
        <v>12</v>
      </c>
      <c r="H19" s="48">
        <v>41</v>
      </c>
      <c r="I19" s="48">
        <v>36</v>
      </c>
      <c r="J19" s="48">
        <v>33</v>
      </c>
      <c r="K19" s="48">
        <v>29</v>
      </c>
      <c r="L19" s="111">
        <f>'[18]HBÚ 12 -13'!K18+'[19]HBÚ 12 -13'!K18+'[20]HBÚ 12 -13'!K18+'[21]HBÚ 12 -13'!K18+'[22]HBÚ 12 -13'!K18</f>
        <v>33</v>
      </c>
      <c r="M19" s="111">
        <v>39</v>
      </c>
      <c r="N19" s="157">
        <f t="shared" si="0"/>
        <v>52</v>
      </c>
      <c r="O19" s="157">
        <f t="shared" si="0"/>
        <v>47</v>
      </c>
      <c r="P19" s="157">
        <f t="shared" si="0"/>
        <v>44</v>
      </c>
      <c r="Q19" s="48">
        <f t="shared" si="0"/>
        <v>40</v>
      </c>
      <c r="R19" s="48">
        <f t="shared" si="0"/>
        <v>45</v>
      </c>
      <c r="S19" s="156">
        <v>51</v>
      </c>
    </row>
    <row r="20" spans="1:19" ht="20.100000000000001" customHeight="1" x14ac:dyDescent="0.2">
      <c r="A20" s="15" t="s">
        <v>139</v>
      </c>
      <c r="B20" s="155">
        <f t="shared" ref="B20:S20" si="1">SUM(B16:B19)</f>
        <v>250</v>
      </c>
      <c r="C20" s="155">
        <f t="shared" si="1"/>
        <v>247</v>
      </c>
      <c r="D20" s="155">
        <f t="shared" si="1"/>
        <v>215</v>
      </c>
      <c r="E20" s="155">
        <f t="shared" si="1"/>
        <v>214</v>
      </c>
      <c r="F20" s="155">
        <f t="shared" si="1"/>
        <v>187</v>
      </c>
      <c r="G20" s="155">
        <f t="shared" si="1"/>
        <v>182</v>
      </c>
      <c r="H20" s="155">
        <f t="shared" si="1"/>
        <v>821</v>
      </c>
      <c r="I20" s="155">
        <f t="shared" si="1"/>
        <v>810</v>
      </c>
      <c r="J20" s="155">
        <f t="shared" si="1"/>
        <v>854</v>
      </c>
      <c r="K20" s="155">
        <f t="shared" si="1"/>
        <v>747</v>
      </c>
      <c r="L20" s="155">
        <f t="shared" si="1"/>
        <v>798</v>
      </c>
      <c r="M20" s="155">
        <f t="shared" si="1"/>
        <v>698</v>
      </c>
      <c r="N20" s="155">
        <f t="shared" si="1"/>
        <v>1071</v>
      </c>
      <c r="O20" s="155">
        <f t="shared" si="1"/>
        <v>1057</v>
      </c>
      <c r="P20" s="155">
        <f t="shared" si="1"/>
        <v>1069</v>
      </c>
      <c r="Q20" s="155">
        <f t="shared" si="1"/>
        <v>961</v>
      </c>
      <c r="R20" s="155">
        <f t="shared" si="1"/>
        <v>985</v>
      </c>
      <c r="S20" s="155">
        <f t="shared" si="1"/>
        <v>880</v>
      </c>
    </row>
    <row r="21" spans="1:19" ht="20.100000000000001" customHeight="1" x14ac:dyDescent="0.2">
      <c r="A21" s="1584" t="s">
        <v>138</v>
      </c>
      <c r="B21" s="1585"/>
      <c r="C21" s="1585"/>
      <c r="D21" s="1585"/>
      <c r="E21" s="1585"/>
      <c r="F21" s="1585"/>
      <c r="G21" s="1585"/>
      <c r="H21" s="1585"/>
      <c r="I21" s="1585"/>
      <c r="J21" s="1585"/>
      <c r="K21" s="1585"/>
      <c r="L21" s="1"/>
      <c r="M21" s="1"/>
      <c r="N21" s="1"/>
      <c r="O21" s="1"/>
      <c r="P21" s="1"/>
      <c r="Q21" s="154"/>
    </row>
    <row r="22" spans="1:19" ht="20.100000000000001" customHeight="1" x14ac:dyDescent="0.2">
      <c r="L22" s="113"/>
      <c r="M22" s="113"/>
      <c r="N22" s="113"/>
      <c r="O22" s="113"/>
      <c r="P22" s="113"/>
      <c r="Q22" s="113"/>
    </row>
  </sheetData>
  <sheetProtection selectLockedCells="1"/>
  <mergeCells count="9">
    <mergeCell ref="N14:S14"/>
    <mergeCell ref="B13:S13"/>
    <mergeCell ref="A21:K21"/>
    <mergeCell ref="A3:A4"/>
    <mergeCell ref="A13:A15"/>
    <mergeCell ref="H3:M3"/>
    <mergeCell ref="B3:G3"/>
    <mergeCell ref="H14:M14"/>
    <mergeCell ref="B14:G14"/>
  </mergeCells>
  <conditionalFormatting sqref="Q16:R19 B16:E19 H16:K19">
    <cfRule type="cellIs" dxfId="19" priority="5" stopIfTrue="1" operator="equal">
      <formula>0</formula>
    </cfRule>
  </conditionalFormatting>
  <conditionalFormatting sqref="F5:G8">
    <cfRule type="cellIs" dxfId="18" priority="4" stopIfTrue="1" operator="equal">
      <formula>0</formula>
    </cfRule>
  </conditionalFormatting>
  <conditionalFormatting sqref="L5:L8">
    <cfRule type="cellIs" dxfId="17" priority="3" stopIfTrue="1" operator="equal">
      <formula>0</formula>
    </cfRule>
  </conditionalFormatting>
  <conditionalFormatting sqref="F16:G19">
    <cfRule type="cellIs" dxfId="16" priority="2" stopIfTrue="1" operator="equal">
      <formula>0</formula>
    </cfRule>
  </conditionalFormatting>
  <conditionalFormatting sqref="L16:M19">
    <cfRule type="cellIs" dxfId="15" priority="1" stopIfTrue="1" operator="equal">
      <formula>0</formula>
    </cfRule>
  </conditionalFormatting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8" orientation="landscape" r:id="rId1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13"/>
  <sheetViews>
    <sheetView showGridLines="0" zoomScaleNormal="100" zoomScaleSheetLayoutView="100" workbookViewId="0">
      <selection activeCell="K14" sqref="K14"/>
    </sheetView>
  </sheetViews>
  <sheetFormatPr defaultRowHeight="20.100000000000001" customHeight="1" x14ac:dyDescent="0.2"/>
  <cols>
    <col min="1" max="1" width="36.5703125" style="142" customWidth="1"/>
    <col min="2" max="19" width="6.7109375" style="142" customWidth="1"/>
    <col min="20" max="16384" width="9.140625" style="142"/>
  </cols>
  <sheetData>
    <row r="1" spans="1:19" ht="20.100000000000001" customHeight="1" x14ac:dyDescent="0.2">
      <c r="A1" s="152" t="s">
        <v>137</v>
      </c>
      <c r="P1" s="153"/>
      <c r="Q1" s="153"/>
      <c r="R1" s="153"/>
      <c r="S1" s="153"/>
    </row>
    <row r="2" spans="1:19" ht="20.100000000000001" customHeight="1" x14ac:dyDescent="0.2">
      <c r="A2" s="152"/>
      <c r="O2" s="151"/>
      <c r="P2" s="151"/>
      <c r="Q2" s="151"/>
      <c r="R2" s="151"/>
      <c r="S2" s="150" t="s">
        <v>136</v>
      </c>
    </row>
    <row r="3" spans="1:19" ht="20.100000000000001" customHeight="1" x14ac:dyDescent="0.2">
      <c r="A3" s="1588" t="s">
        <v>123</v>
      </c>
      <c r="B3" s="1590" t="s">
        <v>45</v>
      </c>
      <c r="C3" s="1590"/>
      <c r="D3" s="1590"/>
      <c r="E3" s="1590"/>
      <c r="F3" s="1590"/>
      <c r="G3" s="1590"/>
      <c r="H3" s="1590"/>
      <c r="I3" s="1590"/>
      <c r="J3" s="1590"/>
      <c r="K3" s="1590"/>
      <c r="L3" s="1590"/>
      <c r="M3" s="1590"/>
      <c r="N3" s="1590"/>
      <c r="O3" s="1590"/>
      <c r="P3" s="1590"/>
      <c r="Q3" s="1590"/>
      <c r="R3" s="1590"/>
      <c r="S3" s="1590"/>
    </row>
    <row r="4" spans="1:19" ht="20.100000000000001" customHeight="1" x14ac:dyDescent="0.2">
      <c r="A4" s="1589"/>
      <c r="B4" s="1591" t="s">
        <v>68</v>
      </c>
      <c r="C4" s="1592"/>
      <c r="D4" s="1592"/>
      <c r="E4" s="1592"/>
      <c r="F4" s="1592"/>
      <c r="G4" s="1593"/>
      <c r="H4" s="1591" t="s">
        <v>67</v>
      </c>
      <c r="I4" s="1592"/>
      <c r="J4" s="1592"/>
      <c r="K4" s="1592"/>
      <c r="L4" s="1592"/>
      <c r="M4" s="1593"/>
      <c r="N4" s="1590" t="s">
        <v>23</v>
      </c>
      <c r="O4" s="1590"/>
      <c r="P4" s="1590"/>
      <c r="Q4" s="1590"/>
      <c r="R4" s="1590"/>
      <c r="S4" s="1590"/>
    </row>
    <row r="5" spans="1:19" ht="20.100000000000001" customHeight="1" x14ac:dyDescent="0.2">
      <c r="A5" s="1589"/>
      <c r="B5" s="129">
        <v>2011</v>
      </c>
      <c r="C5" s="129">
        <v>2012</v>
      </c>
      <c r="D5" s="129">
        <v>2013</v>
      </c>
      <c r="E5" s="129">
        <v>2014</v>
      </c>
      <c r="F5" s="129">
        <v>2015</v>
      </c>
      <c r="G5" s="129">
        <v>2016</v>
      </c>
      <c r="H5" s="129">
        <v>2011</v>
      </c>
      <c r="I5" s="129">
        <v>2012</v>
      </c>
      <c r="J5" s="129">
        <v>2013</v>
      </c>
      <c r="K5" s="129">
        <v>2014</v>
      </c>
      <c r="L5" s="129">
        <v>2015</v>
      </c>
      <c r="M5" s="129">
        <v>2016</v>
      </c>
      <c r="N5" s="129">
        <v>2011</v>
      </c>
      <c r="O5" s="129">
        <v>2012</v>
      </c>
      <c r="P5" s="129">
        <v>2013</v>
      </c>
      <c r="Q5" s="129">
        <v>2014</v>
      </c>
      <c r="R5" s="129">
        <v>2015</v>
      </c>
      <c r="S5" s="129">
        <v>2016</v>
      </c>
    </row>
    <row r="6" spans="1:19" ht="30" customHeight="1" x14ac:dyDescent="0.2">
      <c r="A6" s="136" t="s">
        <v>130</v>
      </c>
      <c r="B6" s="145">
        <v>0</v>
      </c>
      <c r="C6" s="145">
        <v>0</v>
      </c>
      <c r="D6" s="145">
        <v>0</v>
      </c>
      <c r="E6" s="145">
        <v>13</v>
      </c>
      <c r="F6" s="148">
        <f>'[18]HBÚ 11'!F6+'[19]HBÚ 11'!F6+'[20]HBÚ 11'!F6+'[21]HBÚ 11'!F6+'[22]HBÚ 11'!F6</f>
        <v>13</v>
      </c>
      <c r="G6" s="148"/>
      <c r="H6" s="145">
        <v>22</v>
      </c>
      <c r="I6" s="145">
        <v>14</v>
      </c>
      <c r="J6" s="145">
        <v>0</v>
      </c>
      <c r="K6" s="145">
        <v>5</v>
      </c>
      <c r="L6" s="148">
        <f>'[18]HBÚ 11'!K6+'[19]HBÚ 11'!K6+'[20]HBÚ 11'!K6+'[21]HBÚ 11'!K6+'[22]HBÚ 11'!K6</f>
        <v>5</v>
      </c>
      <c r="M6" s="148"/>
      <c r="N6" s="146">
        <f>H6+B6</f>
        <v>22</v>
      </c>
      <c r="O6" s="145">
        <v>22</v>
      </c>
      <c r="P6" s="145">
        <f>D6+J6</f>
        <v>0</v>
      </c>
      <c r="Q6" s="145">
        <f>E6+K6</f>
        <v>18</v>
      </c>
      <c r="R6" s="145">
        <f>F6+L6</f>
        <v>18</v>
      </c>
      <c r="S6" s="145">
        <v>17</v>
      </c>
    </row>
    <row r="7" spans="1:19" ht="30" customHeight="1" x14ac:dyDescent="0.2">
      <c r="A7" s="136" t="s">
        <v>129</v>
      </c>
      <c r="B7" s="145"/>
      <c r="C7" s="145"/>
      <c r="D7" s="145"/>
      <c r="E7" s="145">
        <v>13</v>
      </c>
      <c r="F7" s="148">
        <f>'[18]HBÚ 11'!F7+'[19]HBÚ 11'!F7+'[20]HBÚ 11'!F7+'[21]HBÚ 11'!F7+'[22]HBÚ 11'!F7</f>
        <v>0</v>
      </c>
      <c r="G7" s="148"/>
      <c r="H7" s="145"/>
      <c r="I7" s="145"/>
      <c r="J7" s="145"/>
      <c r="K7" s="145">
        <v>2</v>
      </c>
      <c r="L7" s="148">
        <f>'[18]HBÚ 11'!K7+'[19]HBÚ 11'!K7+'[20]HBÚ 11'!K7+'[21]HBÚ 11'!K7+'[22]HBÚ 11'!K7</f>
        <v>0</v>
      </c>
      <c r="M7" s="148"/>
      <c r="N7" s="146"/>
      <c r="O7" s="146"/>
      <c r="P7" s="145"/>
      <c r="Q7" s="145"/>
      <c r="R7" s="145">
        <f>F7+L7</f>
        <v>0</v>
      </c>
      <c r="S7" s="149"/>
    </row>
    <row r="8" spans="1:19" ht="38.25" x14ac:dyDescent="0.2">
      <c r="A8" s="136" t="s">
        <v>135</v>
      </c>
      <c r="B8" s="145">
        <v>52</v>
      </c>
      <c r="C8" s="145">
        <v>59</v>
      </c>
      <c r="D8" s="145">
        <v>60</v>
      </c>
      <c r="E8" s="145">
        <v>68</v>
      </c>
      <c r="F8" s="148">
        <f>'[18]HBÚ 11'!F8+'[19]HBÚ 11'!F8+'[20]HBÚ 11'!F8+'[21]HBÚ 11'!F8+'[22]HBÚ 11'!F8</f>
        <v>69</v>
      </c>
      <c r="G8" s="147">
        <v>72</v>
      </c>
      <c r="H8" s="145">
        <v>38</v>
      </c>
      <c r="I8" s="145">
        <v>46</v>
      </c>
      <c r="J8" s="145">
        <v>43</v>
      </c>
      <c r="K8" s="145">
        <v>44</v>
      </c>
      <c r="L8" s="148">
        <f>'[18]HBÚ 11'!K8+'[19]HBÚ 11'!K8+'[20]HBÚ 11'!K8+'[21]HBÚ 11'!K8+'[22]HBÚ 11'!K8</f>
        <v>43</v>
      </c>
      <c r="M8" s="147">
        <v>45</v>
      </c>
      <c r="N8" s="146">
        <f>H8+B8</f>
        <v>90</v>
      </c>
      <c r="O8" s="145">
        <v>75</v>
      </c>
      <c r="P8" s="145">
        <f>D8+J8</f>
        <v>103</v>
      </c>
      <c r="Q8" s="145">
        <f>E8+K8</f>
        <v>112</v>
      </c>
      <c r="R8" s="145">
        <f>F8+L8</f>
        <v>112</v>
      </c>
      <c r="S8" s="145">
        <f>G8+M8</f>
        <v>117</v>
      </c>
    </row>
    <row r="9" spans="1:19" ht="20.100000000000001" customHeight="1" x14ac:dyDescent="0.2">
      <c r="A9" s="129" t="s">
        <v>134</v>
      </c>
      <c r="B9" s="144">
        <f t="shared" ref="B9:S9" si="0">SUM(B6:B8)</f>
        <v>52</v>
      </c>
      <c r="C9" s="144">
        <f t="shared" si="0"/>
        <v>59</v>
      </c>
      <c r="D9" s="144">
        <f t="shared" si="0"/>
        <v>60</v>
      </c>
      <c r="E9" s="144">
        <f t="shared" si="0"/>
        <v>94</v>
      </c>
      <c r="F9" s="144">
        <f t="shared" si="0"/>
        <v>82</v>
      </c>
      <c r="G9" s="144">
        <f t="shared" si="0"/>
        <v>72</v>
      </c>
      <c r="H9" s="144">
        <f t="shared" si="0"/>
        <v>60</v>
      </c>
      <c r="I9" s="144">
        <f t="shared" si="0"/>
        <v>60</v>
      </c>
      <c r="J9" s="144">
        <f t="shared" si="0"/>
        <v>43</v>
      </c>
      <c r="K9" s="144">
        <f t="shared" si="0"/>
        <v>51</v>
      </c>
      <c r="L9" s="144">
        <f t="shared" si="0"/>
        <v>48</v>
      </c>
      <c r="M9" s="144">
        <f t="shared" si="0"/>
        <v>45</v>
      </c>
      <c r="N9" s="144">
        <f t="shared" si="0"/>
        <v>112</v>
      </c>
      <c r="O9" s="144">
        <f t="shared" si="0"/>
        <v>97</v>
      </c>
      <c r="P9" s="144">
        <f t="shared" si="0"/>
        <v>103</v>
      </c>
      <c r="Q9" s="144">
        <f t="shared" si="0"/>
        <v>130</v>
      </c>
      <c r="R9" s="144">
        <f t="shared" si="0"/>
        <v>130</v>
      </c>
      <c r="S9" s="144">
        <f t="shared" si="0"/>
        <v>134</v>
      </c>
    </row>
    <row r="13" spans="1:19" ht="20.100000000000001" customHeight="1" x14ac:dyDescent="0.2">
      <c r="N13" s="143"/>
    </row>
  </sheetData>
  <sheetProtection selectLockedCells="1"/>
  <mergeCells count="5">
    <mergeCell ref="A3:A5"/>
    <mergeCell ref="B3:S3"/>
    <mergeCell ref="N4:S4"/>
    <mergeCell ref="B4:G4"/>
    <mergeCell ref="H4:M4"/>
  </mergeCells>
  <conditionalFormatting sqref="B8:E8 H8:K8 B6:E6 H6:K6 N6:R6 N8:R8">
    <cfRule type="cellIs" dxfId="14" priority="9" stopIfTrue="1" operator="equal">
      <formula>0</formula>
    </cfRule>
  </conditionalFormatting>
  <conditionalFormatting sqref="B7:E7 H7:K7 N7:R7">
    <cfRule type="cellIs" dxfId="13" priority="8" stopIfTrue="1" operator="equal">
      <formula>0</formula>
    </cfRule>
  </conditionalFormatting>
  <conditionalFormatting sqref="E8">
    <cfRule type="cellIs" dxfId="12" priority="7" stopIfTrue="1" operator="equal">
      <formula>0</formula>
    </cfRule>
  </conditionalFormatting>
  <conditionalFormatting sqref="K7">
    <cfRule type="cellIs" dxfId="11" priority="6" stopIfTrue="1" operator="equal">
      <formula>0</formula>
    </cfRule>
  </conditionalFormatting>
  <conditionalFormatting sqref="K8">
    <cfRule type="cellIs" dxfId="10" priority="5" stopIfTrue="1" operator="equal">
      <formula>0</formula>
    </cfRule>
  </conditionalFormatting>
  <conditionalFormatting sqref="F6:G8">
    <cfRule type="cellIs" dxfId="9" priority="4" stopIfTrue="1" operator="equal">
      <formula>0</formula>
    </cfRule>
  </conditionalFormatting>
  <conditionalFormatting sqref="L6:M8">
    <cfRule type="cellIs" dxfId="8" priority="3" stopIfTrue="1" operator="equal">
      <formula>0</formula>
    </cfRule>
  </conditionalFormatting>
  <conditionalFormatting sqref="S8">
    <cfRule type="cellIs" dxfId="7" priority="2" stopIfTrue="1" operator="equal">
      <formula>0</formula>
    </cfRule>
  </conditionalFormatting>
  <conditionalFormatting sqref="S6">
    <cfRule type="cellIs" dxfId="6" priority="1" stopIfTrue="1" operator="equal">
      <formula>0</formula>
    </cfRule>
  </conditionalFormatting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showGridLines="0" topLeftCell="A22" zoomScaleNormal="100" zoomScaleSheetLayoutView="100" workbookViewId="0">
      <selection activeCell="F62" sqref="F62:H65"/>
    </sheetView>
  </sheetViews>
  <sheetFormatPr defaultColWidth="9.140625" defaultRowHeight="12.75" x14ac:dyDescent="0.2"/>
  <cols>
    <col min="1" max="1" width="12" style="928" customWidth="1"/>
    <col min="2" max="2" width="10.42578125" style="928" customWidth="1"/>
    <col min="3" max="3" width="12.5703125" style="928" customWidth="1"/>
    <col min="4" max="4" width="6.28515625" style="928" customWidth="1"/>
    <col min="5" max="5" width="2.140625" style="928" customWidth="1"/>
    <col min="6" max="7" width="13" style="928" customWidth="1"/>
    <col min="8" max="8" width="13.42578125" style="928" customWidth="1"/>
    <col min="9" max="9" width="9.7109375" style="928" customWidth="1"/>
    <col min="10" max="16384" width="9.140625" style="928"/>
  </cols>
  <sheetData>
    <row r="1" spans="1:9" x14ac:dyDescent="0.2">
      <c r="A1" s="987" t="s">
        <v>1765</v>
      </c>
      <c r="B1" s="986"/>
      <c r="C1" s="986"/>
      <c r="D1" s="986"/>
      <c r="E1" s="986"/>
      <c r="F1" s="986"/>
      <c r="G1" s="986"/>
      <c r="H1" s="986"/>
      <c r="I1" s="985" t="s">
        <v>1764</v>
      </c>
    </row>
    <row r="2" spans="1:9" x14ac:dyDescent="0.2">
      <c r="B2" s="984"/>
      <c r="C2" s="984"/>
      <c r="D2" s="984"/>
      <c r="E2" s="984"/>
      <c r="F2" s="984"/>
      <c r="G2" s="984"/>
      <c r="H2" s="984"/>
      <c r="I2" s="983"/>
    </row>
    <row r="3" spans="1:9" ht="14.25" customHeight="1" x14ac:dyDescent="0.2">
      <c r="A3" s="1088" t="s">
        <v>1731</v>
      </c>
      <c r="B3" s="1088"/>
      <c r="C3" s="1088"/>
      <c r="D3" s="1088" t="s">
        <v>1552</v>
      </c>
      <c r="E3" s="1114" t="s">
        <v>1730</v>
      </c>
      <c r="F3" s="1088" t="s">
        <v>1729</v>
      </c>
      <c r="G3" s="1088" t="s">
        <v>1728</v>
      </c>
      <c r="H3" s="1088" t="s">
        <v>1763</v>
      </c>
      <c r="I3" s="1088" t="s">
        <v>1762</v>
      </c>
    </row>
    <row r="4" spans="1:9" x14ac:dyDescent="0.2">
      <c r="A4" s="1088"/>
      <c r="B4" s="1088"/>
      <c r="C4" s="1088"/>
      <c r="D4" s="1088"/>
      <c r="E4" s="1115"/>
      <c r="F4" s="1088"/>
      <c r="G4" s="1088"/>
      <c r="H4" s="1088"/>
      <c r="I4" s="1088"/>
    </row>
    <row r="5" spans="1:9" ht="31.5" customHeight="1" x14ac:dyDescent="0.2">
      <c r="A5" s="1088"/>
      <c r="B5" s="1088"/>
      <c r="C5" s="1088"/>
      <c r="D5" s="1088"/>
      <c r="E5" s="1116"/>
      <c r="F5" s="1088"/>
      <c r="G5" s="1088"/>
      <c r="H5" s="1088"/>
      <c r="I5" s="1088"/>
    </row>
    <row r="6" spans="1:9" ht="13.5" customHeight="1" x14ac:dyDescent="0.2">
      <c r="A6" s="1089" t="s">
        <v>1761</v>
      </c>
      <c r="B6" s="1113" t="s">
        <v>1760</v>
      </c>
      <c r="C6" s="1113"/>
      <c r="D6" s="1078" t="s">
        <v>1296</v>
      </c>
      <c r="E6" s="938" t="s">
        <v>1628</v>
      </c>
      <c r="F6" s="981"/>
      <c r="G6" s="981"/>
      <c r="H6" s="982"/>
      <c r="I6" s="981"/>
    </row>
    <row r="7" spans="1:9" x14ac:dyDescent="0.2">
      <c r="A7" s="1090"/>
      <c r="B7" s="1113"/>
      <c r="C7" s="1113"/>
      <c r="D7" s="1079"/>
      <c r="E7" s="938" t="s">
        <v>1627</v>
      </c>
      <c r="F7" s="976">
        <v>1</v>
      </c>
      <c r="G7" s="976"/>
      <c r="H7" s="975">
        <v>3.3</v>
      </c>
      <c r="I7" s="976" t="s">
        <v>1629</v>
      </c>
    </row>
    <row r="8" spans="1:9" ht="14.25" customHeight="1" x14ac:dyDescent="0.2">
      <c r="A8" s="1088" t="s">
        <v>1472</v>
      </c>
      <c r="B8" s="1081" t="s">
        <v>1759</v>
      </c>
      <c r="C8" s="1081"/>
      <c r="D8" s="1078" t="s">
        <v>1295</v>
      </c>
      <c r="E8" s="938" t="s">
        <v>1628</v>
      </c>
      <c r="F8" s="976">
        <v>1</v>
      </c>
      <c r="G8" s="976"/>
      <c r="H8" s="975">
        <v>4.63</v>
      </c>
      <c r="I8" s="976" t="s">
        <v>1629</v>
      </c>
    </row>
    <row r="9" spans="1:9" x14ac:dyDescent="0.2">
      <c r="A9" s="1088"/>
      <c r="B9" s="1081"/>
      <c r="C9" s="1081"/>
      <c r="D9" s="1079"/>
      <c r="E9" s="938" t="s">
        <v>1627</v>
      </c>
      <c r="F9" s="976">
        <v>1</v>
      </c>
      <c r="G9" s="976"/>
      <c r="H9" s="975">
        <v>12.4</v>
      </c>
      <c r="I9" s="976" t="s">
        <v>1629</v>
      </c>
    </row>
    <row r="10" spans="1:9" x14ac:dyDescent="0.2">
      <c r="A10" s="1089" t="s">
        <v>1707</v>
      </c>
      <c r="B10" s="1081" t="s">
        <v>1758</v>
      </c>
      <c r="C10" s="1081"/>
      <c r="D10" s="1078" t="s">
        <v>1297</v>
      </c>
      <c r="E10" s="941" t="s">
        <v>1628</v>
      </c>
      <c r="F10" s="976"/>
      <c r="G10" s="976"/>
      <c r="H10" s="975"/>
      <c r="I10" s="976"/>
    </row>
    <row r="11" spans="1:9" x14ac:dyDescent="0.2">
      <c r="A11" s="1090"/>
      <c r="B11" s="1081"/>
      <c r="C11" s="1081"/>
      <c r="D11" s="1079"/>
      <c r="E11" s="941" t="s">
        <v>1627</v>
      </c>
      <c r="F11" s="976"/>
      <c r="G11" s="976">
        <v>1</v>
      </c>
      <c r="H11" s="975">
        <v>1.8</v>
      </c>
      <c r="I11" s="976" t="s">
        <v>1629</v>
      </c>
    </row>
    <row r="12" spans="1:9" x14ac:dyDescent="0.2">
      <c r="A12" s="1090"/>
      <c r="B12" s="1081" t="s">
        <v>1757</v>
      </c>
      <c r="C12" s="1081"/>
      <c r="D12" s="1078" t="s">
        <v>1297</v>
      </c>
      <c r="E12" s="941" t="s">
        <v>1628</v>
      </c>
      <c r="F12" s="976"/>
      <c r="G12" s="976">
        <v>1</v>
      </c>
      <c r="H12" s="975">
        <v>4.55</v>
      </c>
      <c r="I12" s="976" t="s">
        <v>1629</v>
      </c>
    </row>
    <row r="13" spans="1:9" x14ac:dyDescent="0.2">
      <c r="A13" s="1090"/>
      <c r="B13" s="1081"/>
      <c r="C13" s="1081"/>
      <c r="D13" s="1079"/>
      <c r="E13" s="941" t="s">
        <v>1627</v>
      </c>
      <c r="F13" s="976"/>
      <c r="G13" s="976"/>
      <c r="H13" s="975"/>
      <c r="I13" s="976"/>
    </row>
    <row r="14" spans="1:9" x14ac:dyDescent="0.2">
      <c r="A14" s="1090"/>
      <c r="B14" s="1081" t="s">
        <v>1756</v>
      </c>
      <c r="C14" s="1081"/>
      <c r="D14" s="1078" t="s">
        <v>1298</v>
      </c>
      <c r="E14" s="941" t="s">
        <v>1628</v>
      </c>
      <c r="F14" s="976">
        <v>0</v>
      </c>
      <c r="G14" s="976">
        <v>0</v>
      </c>
      <c r="H14" s="975">
        <v>0</v>
      </c>
      <c r="I14" s="976">
        <v>0</v>
      </c>
    </row>
    <row r="15" spans="1:9" x14ac:dyDescent="0.2">
      <c r="A15" s="1090"/>
      <c r="B15" s="1081"/>
      <c r="C15" s="1081"/>
      <c r="D15" s="1079"/>
      <c r="E15" s="941" t="s">
        <v>1627</v>
      </c>
      <c r="F15" s="976">
        <v>2</v>
      </c>
      <c r="G15" s="976">
        <v>0</v>
      </c>
      <c r="H15" s="975">
        <v>9</v>
      </c>
      <c r="I15" s="976" t="s">
        <v>1709</v>
      </c>
    </row>
    <row r="16" spans="1:9" x14ac:dyDescent="0.2">
      <c r="A16" s="1090"/>
      <c r="B16" s="1081" t="s">
        <v>1755</v>
      </c>
      <c r="C16" s="1081"/>
      <c r="D16" s="1078" t="s">
        <v>1630</v>
      </c>
      <c r="E16" s="941" t="s">
        <v>1628</v>
      </c>
      <c r="F16" s="976"/>
      <c r="G16" s="976"/>
      <c r="H16" s="975"/>
      <c r="I16" s="976"/>
    </row>
    <row r="17" spans="1:9" x14ac:dyDescent="0.2">
      <c r="A17" s="1090"/>
      <c r="B17" s="1081"/>
      <c r="C17" s="1081"/>
      <c r="D17" s="1079"/>
      <c r="E17" s="941" t="s">
        <v>1627</v>
      </c>
      <c r="F17" s="976"/>
      <c r="G17" s="976">
        <v>1</v>
      </c>
      <c r="H17" s="975">
        <v>12.71</v>
      </c>
      <c r="I17" s="976"/>
    </row>
    <row r="18" spans="1:9" x14ac:dyDescent="0.2">
      <c r="A18" s="1090"/>
      <c r="B18" s="1081" t="s">
        <v>1754</v>
      </c>
      <c r="C18" s="1081"/>
      <c r="D18" s="1078" t="s">
        <v>1630</v>
      </c>
      <c r="E18" s="941" t="s">
        <v>1628</v>
      </c>
      <c r="F18" s="976"/>
      <c r="G18" s="976"/>
      <c r="H18" s="975"/>
      <c r="I18" s="976"/>
    </row>
    <row r="19" spans="1:9" x14ac:dyDescent="0.2">
      <c r="A19" s="1090"/>
      <c r="B19" s="1081"/>
      <c r="C19" s="1081"/>
      <c r="D19" s="1079"/>
      <c r="E19" s="941" t="s">
        <v>1627</v>
      </c>
      <c r="F19" s="976"/>
      <c r="G19" s="976">
        <v>1</v>
      </c>
      <c r="H19" s="975">
        <v>8.9</v>
      </c>
      <c r="I19" s="976" t="s">
        <v>1751</v>
      </c>
    </row>
    <row r="20" spans="1:9" x14ac:dyDescent="0.2">
      <c r="A20" s="1090"/>
      <c r="B20" s="1081" t="s">
        <v>1753</v>
      </c>
      <c r="C20" s="1081"/>
      <c r="D20" s="1078" t="s">
        <v>1630</v>
      </c>
      <c r="E20" s="941" t="s">
        <v>1628</v>
      </c>
      <c r="F20" s="976">
        <v>1</v>
      </c>
      <c r="G20" s="976"/>
      <c r="H20" s="975">
        <v>9.94</v>
      </c>
      <c r="I20" s="976" t="s">
        <v>1751</v>
      </c>
    </row>
    <row r="21" spans="1:9" x14ac:dyDescent="0.2">
      <c r="A21" s="1090"/>
      <c r="B21" s="1081"/>
      <c r="C21" s="1081"/>
      <c r="D21" s="1079"/>
      <c r="E21" s="941" t="s">
        <v>1627</v>
      </c>
      <c r="F21" s="976"/>
      <c r="G21" s="976"/>
      <c r="H21" s="975"/>
      <c r="I21" s="976"/>
    </row>
    <row r="22" spans="1:9" ht="14.25" customHeight="1" x14ac:dyDescent="0.2">
      <c r="A22" s="1090"/>
      <c r="B22" s="1082" t="s">
        <v>23</v>
      </c>
      <c r="C22" s="1083"/>
      <c r="D22" s="1084"/>
      <c r="E22" s="938" t="s">
        <v>1628</v>
      </c>
      <c r="F22" s="976">
        <f t="shared" ref="F22:H23" si="0">SUM(F10,F12,F14,F16,F18,F20)</f>
        <v>1</v>
      </c>
      <c r="G22" s="976">
        <f t="shared" si="0"/>
        <v>1</v>
      </c>
      <c r="H22" s="975">
        <f t="shared" si="0"/>
        <v>14.489999999999998</v>
      </c>
      <c r="I22" s="1092"/>
    </row>
    <row r="23" spans="1:9" x14ac:dyDescent="0.2">
      <c r="A23" s="1091"/>
      <c r="B23" s="1085"/>
      <c r="C23" s="1086"/>
      <c r="D23" s="1087"/>
      <c r="E23" s="938" t="s">
        <v>1627</v>
      </c>
      <c r="F23" s="976">
        <f t="shared" si="0"/>
        <v>2</v>
      </c>
      <c r="G23" s="976">
        <f t="shared" si="0"/>
        <v>3</v>
      </c>
      <c r="H23" s="975">
        <f t="shared" si="0"/>
        <v>32.410000000000004</v>
      </c>
      <c r="I23" s="1093"/>
    </row>
    <row r="24" spans="1:9" ht="14.25" customHeight="1" x14ac:dyDescent="0.2">
      <c r="A24" s="1088" t="s">
        <v>12</v>
      </c>
      <c r="B24" s="1081" t="s">
        <v>1752</v>
      </c>
      <c r="C24" s="1081"/>
      <c r="D24" s="1078" t="s">
        <v>1296</v>
      </c>
      <c r="E24" s="941" t="s">
        <v>1628</v>
      </c>
      <c r="F24" s="976"/>
      <c r="G24" s="976"/>
      <c r="H24" s="975"/>
      <c r="I24" s="976"/>
    </row>
    <row r="25" spans="1:9" x14ac:dyDescent="0.2">
      <c r="A25" s="1088"/>
      <c r="B25" s="1081"/>
      <c r="C25" s="1081"/>
      <c r="D25" s="1079"/>
      <c r="E25" s="941" t="s">
        <v>1627</v>
      </c>
      <c r="F25" s="976"/>
      <c r="G25" s="976">
        <v>1</v>
      </c>
      <c r="H25" s="975">
        <v>6.4</v>
      </c>
      <c r="I25" s="976" t="s">
        <v>1709</v>
      </c>
    </row>
    <row r="26" spans="1:9" x14ac:dyDescent="0.2">
      <c r="A26" s="1088"/>
      <c r="B26" s="1081" t="s">
        <v>142</v>
      </c>
      <c r="C26" s="1081"/>
      <c r="D26" s="1078" t="s">
        <v>1630</v>
      </c>
      <c r="E26" s="941" t="s">
        <v>1628</v>
      </c>
      <c r="F26" s="976"/>
      <c r="G26" s="976">
        <v>1</v>
      </c>
      <c r="H26" s="975">
        <v>26</v>
      </c>
      <c r="I26" s="976" t="s">
        <v>1751</v>
      </c>
    </row>
    <row r="27" spans="1:9" x14ac:dyDescent="0.2">
      <c r="A27" s="1088"/>
      <c r="B27" s="1081"/>
      <c r="C27" s="1081"/>
      <c r="D27" s="1079"/>
      <c r="E27" s="941" t="s">
        <v>1627</v>
      </c>
      <c r="F27" s="976"/>
      <c r="G27" s="976"/>
      <c r="H27" s="975"/>
      <c r="I27" s="976"/>
    </row>
    <row r="28" spans="1:9" x14ac:dyDescent="0.2">
      <c r="A28" s="1088"/>
      <c r="B28" s="1081" t="s">
        <v>141</v>
      </c>
      <c r="C28" s="1081"/>
      <c r="D28" s="1078" t="s">
        <v>1630</v>
      </c>
      <c r="E28" s="941" t="s">
        <v>1628</v>
      </c>
      <c r="F28" s="976"/>
      <c r="G28" s="976">
        <v>1</v>
      </c>
      <c r="H28" s="975">
        <v>0.65</v>
      </c>
      <c r="I28" s="976" t="s">
        <v>1629</v>
      </c>
    </row>
    <row r="29" spans="1:9" x14ac:dyDescent="0.2">
      <c r="A29" s="1088"/>
      <c r="B29" s="1081"/>
      <c r="C29" s="1081"/>
      <c r="D29" s="1079"/>
      <c r="E29" s="941" t="s">
        <v>1627</v>
      </c>
      <c r="F29" s="976"/>
      <c r="G29" s="976"/>
      <c r="H29" s="975"/>
      <c r="I29" s="976"/>
    </row>
    <row r="30" spans="1:9" ht="14.25" customHeight="1" x14ac:dyDescent="0.2">
      <c r="A30" s="1088"/>
      <c r="B30" s="1082" t="s">
        <v>23</v>
      </c>
      <c r="C30" s="1083"/>
      <c r="D30" s="1084"/>
      <c r="E30" s="938" t="s">
        <v>1628</v>
      </c>
      <c r="F30" s="976">
        <f t="shared" ref="F30:H31" si="1">SUM(F24,F26,F28)</f>
        <v>0</v>
      </c>
      <c r="G30" s="976">
        <f t="shared" si="1"/>
        <v>2</v>
      </c>
      <c r="H30" s="975">
        <f t="shared" si="1"/>
        <v>26.65</v>
      </c>
      <c r="I30" s="1092"/>
    </row>
    <row r="31" spans="1:9" x14ac:dyDescent="0.2">
      <c r="A31" s="1088"/>
      <c r="B31" s="1085"/>
      <c r="C31" s="1086"/>
      <c r="D31" s="1087"/>
      <c r="E31" s="938" t="s">
        <v>1627</v>
      </c>
      <c r="F31" s="976">
        <f t="shared" si="1"/>
        <v>0</v>
      </c>
      <c r="G31" s="976">
        <f t="shared" si="1"/>
        <v>1</v>
      </c>
      <c r="H31" s="975">
        <f t="shared" si="1"/>
        <v>6.4</v>
      </c>
      <c r="I31" s="1093"/>
    </row>
    <row r="32" spans="1:9" x14ac:dyDescent="0.2">
      <c r="A32" s="1088" t="s">
        <v>39</v>
      </c>
      <c r="B32" s="1081" t="s">
        <v>1750</v>
      </c>
      <c r="C32" s="1081"/>
      <c r="D32" s="1078" t="s">
        <v>1296</v>
      </c>
      <c r="E32" s="938" t="s">
        <v>1628</v>
      </c>
      <c r="F32" s="976"/>
      <c r="G32" s="976"/>
      <c r="H32" s="975"/>
      <c r="I32" s="976"/>
    </row>
    <row r="33" spans="1:9" x14ac:dyDescent="0.2">
      <c r="A33" s="1088"/>
      <c r="B33" s="1081"/>
      <c r="C33" s="1081"/>
      <c r="D33" s="1079"/>
      <c r="E33" s="938" t="s">
        <v>1627</v>
      </c>
      <c r="F33" s="976"/>
      <c r="G33" s="981"/>
      <c r="H33" s="980"/>
      <c r="I33" s="976"/>
    </row>
    <row r="34" spans="1:9" ht="14.25" customHeight="1" x14ac:dyDescent="0.2">
      <c r="A34" s="1089" t="s">
        <v>1705</v>
      </c>
      <c r="B34" s="1081" t="s">
        <v>1749</v>
      </c>
      <c r="C34" s="1081"/>
      <c r="D34" s="1078" t="s">
        <v>1295</v>
      </c>
      <c r="E34" s="941" t="s">
        <v>1628</v>
      </c>
      <c r="F34" s="976">
        <v>1</v>
      </c>
      <c r="G34" s="976"/>
      <c r="H34" s="975">
        <v>0.6</v>
      </c>
      <c r="I34" s="976" t="s">
        <v>1629</v>
      </c>
    </row>
    <row r="35" spans="1:9" ht="14.25" customHeight="1" x14ac:dyDescent="0.2">
      <c r="A35" s="1090"/>
      <c r="B35" s="1081"/>
      <c r="C35" s="1081"/>
      <c r="D35" s="1079"/>
      <c r="E35" s="941" t="s">
        <v>1627</v>
      </c>
      <c r="F35" s="976"/>
      <c r="G35" s="976"/>
      <c r="H35" s="975"/>
      <c r="I35" s="976"/>
    </row>
    <row r="36" spans="1:9" ht="12.75" customHeight="1" x14ac:dyDescent="0.2">
      <c r="A36" s="1090"/>
      <c r="B36" s="1101" t="s">
        <v>1748</v>
      </c>
      <c r="C36" s="1101"/>
      <c r="D36" s="1078" t="s">
        <v>1295</v>
      </c>
      <c r="E36" s="941" t="s">
        <v>1628</v>
      </c>
      <c r="F36" s="976">
        <v>2</v>
      </c>
      <c r="G36" s="976"/>
      <c r="H36" s="975">
        <v>0.33</v>
      </c>
      <c r="I36" s="976" t="s">
        <v>1629</v>
      </c>
    </row>
    <row r="37" spans="1:9" x14ac:dyDescent="0.2">
      <c r="A37" s="1090"/>
      <c r="B37" s="1101"/>
      <c r="C37" s="1101"/>
      <c r="D37" s="1079"/>
      <c r="E37" s="941" t="s">
        <v>1627</v>
      </c>
      <c r="F37" s="976"/>
      <c r="G37" s="976"/>
      <c r="H37" s="975"/>
      <c r="I37" s="976"/>
    </row>
    <row r="38" spans="1:9" ht="12.75" customHeight="1" x14ac:dyDescent="0.2">
      <c r="A38" s="1090"/>
      <c r="B38" s="1081" t="s">
        <v>1747</v>
      </c>
      <c r="C38" s="1081"/>
      <c r="D38" s="1078" t="s">
        <v>1297</v>
      </c>
      <c r="E38" s="941" t="s">
        <v>1628</v>
      </c>
      <c r="F38" s="976"/>
      <c r="G38" s="976">
        <v>1</v>
      </c>
      <c r="H38" s="975">
        <v>3.66</v>
      </c>
      <c r="I38" s="976" t="s">
        <v>1629</v>
      </c>
    </row>
    <row r="39" spans="1:9" x14ac:dyDescent="0.2">
      <c r="A39" s="1091"/>
      <c r="B39" s="1081"/>
      <c r="C39" s="1081"/>
      <c r="D39" s="1079"/>
      <c r="E39" s="941" t="s">
        <v>1627</v>
      </c>
      <c r="F39" s="976"/>
      <c r="G39" s="976"/>
      <c r="H39" s="975"/>
      <c r="I39" s="976"/>
    </row>
    <row r="40" spans="1:9" x14ac:dyDescent="0.2">
      <c r="A40" s="1096" t="s">
        <v>1734</v>
      </c>
      <c r="B40" s="1096"/>
      <c r="C40" s="1096"/>
      <c r="D40" s="1096"/>
      <c r="E40" s="1096"/>
      <c r="F40" s="1096"/>
      <c r="G40" s="979"/>
      <c r="H40" s="978"/>
      <c r="I40" s="978"/>
    </row>
    <row r="41" spans="1:9" x14ac:dyDescent="0.2">
      <c r="A41" s="932"/>
      <c r="B41" s="932"/>
      <c r="C41" s="932"/>
      <c r="D41" s="932"/>
      <c r="E41" s="932"/>
      <c r="F41" s="932"/>
      <c r="G41" s="979"/>
      <c r="H41" s="978"/>
      <c r="I41" s="978"/>
    </row>
    <row r="42" spans="1:9" x14ac:dyDescent="0.2">
      <c r="A42" s="1080" t="s">
        <v>1746</v>
      </c>
      <c r="B42" s="1080"/>
      <c r="C42" s="1080"/>
      <c r="D42" s="1080"/>
      <c r="E42" s="1080"/>
      <c r="F42" s="1080"/>
      <c r="G42" s="1080"/>
      <c r="H42" s="1080"/>
      <c r="I42" s="1080"/>
    </row>
    <row r="43" spans="1:9" x14ac:dyDescent="0.2">
      <c r="A43" s="1094" t="s">
        <v>1745</v>
      </c>
      <c r="B43" s="1095"/>
      <c r="C43" s="1095"/>
      <c r="D43" s="1095"/>
      <c r="E43" s="1095"/>
      <c r="F43" s="1095"/>
      <c r="G43" s="979"/>
      <c r="H43" s="978"/>
      <c r="I43" s="978"/>
    </row>
    <row r="44" spans="1:9" ht="12.75" customHeight="1" x14ac:dyDescent="0.2">
      <c r="A44" s="977" t="s">
        <v>1744</v>
      </c>
      <c r="B44" s="1081" t="s">
        <v>1743</v>
      </c>
      <c r="C44" s="1081"/>
      <c r="D44" s="1078" t="s">
        <v>1297</v>
      </c>
      <c r="E44" s="941" t="s">
        <v>1628</v>
      </c>
      <c r="F44" s="976">
        <v>1</v>
      </c>
      <c r="G44" s="976">
        <v>2</v>
      </c>
      <c r="H44" s="975">
        <v>1</v>
      </c>
      <c r="I44" s="976" t="s">
        <v>1629</v>
      </c>
    </row>
    <row r="45" spans="1:9" x14ac:dyDescent="0.2">
      <c r="A45" s="973"/>
      <c r="B45" s="1081"/>
      <c r="C45" s="1081"/>
      <c r="D45" s="1079"/>
      <c r="E45" s="941" t="s">
        <v>1627</v>
      </c>
      <c r="F45" s="976"/>
      <c r="G45" s="976"/>
      <c r="H45" s="975"/>
      <c r="I45" s="976"/>
    </row>
    <row r="46" spans="1:9" x14ac:dyDescent="0.2">
      <c r="A46" s="973"/>
      <c r="B46" s="1081" t="s">
        <v>1742</v>
      </c>
      <c r="C46" s="1081"/>
      <c r="D46" s="1078" t="s">
        <v>1297</v>
      </c>
      <c r="E46" s="941" t="s">
        <v>1628</v>
      </c>
      <c r="F46" s="976"/>
      <c r="G46" s="976">
        <v>1</v>
      </c>
      <c r="H46" s="975">
        <v>1</v>
      </c>
      <c r="I46" s="976" t="s">
        <v>1629</v>
      </c>
    </row>
    <row r="47" spans="1:9" x14ac:dyDescent="0.2">
      <c r="A47" s="973"/>
      <c r="B47" s="1081"/>
      <c r="C47" s="1081"/>
      <c r="D47" s="1079"/>
      <c r="E47" s="941" t="s">
        <v>1627</v>
      </c>
      <c r="F47" s="976"/>
      <c r="G47" s="976"/>
      <c r="H47" s="975"/>
      <c r="I47" s="976"/>
    </row>
    <row r="48" spans="1:9" x14ac:dyDescent="0.2">
      <c r="A48" s="973"/>
      <c r="B48" s="1081" t="s">
        <v>1741</v>
      </c>
      <c r="C48" s="1081"/>
      <c r="D48" s="1078" t="s">
        <v>1297</v>
      </c>
      <c r="E48" s="941" t="s">
        <v>1628</v>
      </c>
      <c r="F48" s="976"/>
      <c r="G48" s="976">
        <v>1</v>
      </c>
      <c r="H48" s="975">
        <v>1.1000000000000001</v>
      </c>
      <c r="I48" s="976" t="s">
        <v>1629</v>
      </c>
    </row>
    <row r="49" spans="1:9" x14ac:dyDescent="0.2">
      <c r="A49" s="973"/>
      <c r="B49" s="1081"/>
      <c r="C49" s="1081"/>
      <c r="D49" s="1079"/>
      <c r="E49" s="941" t="s">
        <v>1627</v>
      </c>
      <c r="F49" s="976"/>
      <c r="G49" s="976"/>
      <c r="H49" s="975"/>
      <c r="I49" s="976"/>
    </row>
    <row r="50" spans="1:9" x14ac:dyDescent="0.2">
      <c r="A50" s="973"/>
      <c r="B50" s="1081" t="s">
        <v>1740</v>
      </c>
      <c r="C50" s="1081"/>
      <c r="D50" s="1078" t="s">
        <v>1630</v>
      </c>
      <c r="E50" s="941" t="s">
        <v>1628</v>
      </c>
      <c r="F50" s="976"/>
      <c r="G50" s="976">
        <v>1</v>
      </c>
      <c r="H50" s="975">
        <v>0.65</v>
      </c>
      <c r="I50" s="976" t="s">
        <v>1629</v>
      </c>
    </row>
    <row r="51" spans="1:9" x14ac:dyDescent="0.2">
      <c r="A51" s="973"/>
      <c r="B51" s="1081"/>
      <c r="C51" s="1081"/>
      <c r="D51" s="1079"/>
      <c r="E51" s="941" t="s">
        <v>1627</v>
      </c>
      <c r="F51" s="976"/>
      <c r="G51" s="976"/>
      <c r="H51" s="975"/>
      <c r="I51" s="976"/>
    </row>
    <row r="52" spans="1:9" ht="12.75" customHeight="1" x14ac:dyDescent="0.2">
      <c r="A52" s="973"/>
      <c r="B52" s="1081" t="s">
        <v>1739</v>
      </c>
      <c r="C52" s="1081"/>
      <c r="D52" s="1078" t="s">
        <v>1630</v>
      </c>
      <c r="E52" s="941" t="s">
        <v>1628</v>
      </c>
      <c r="F52" s="976"/>
      <c r="G52" s="976">
        <v>2</v>
      </c>
      <c r="H52" s="975">
        <v>1.85</v>
      </c>
      <c r="I52" s="976" t="s">
        <v>1629</v>
      </c>
    </row>
    <row r="53" spans="1:9" x14ac:dyDescent="0.2">
      <c r="A53" s="973"/>
      <c r="B53" s="1081"/>
      <c r="C53" s="1081"/>
      <c r="D53" s="1079"/>
      <c r="E53" s="941" t="s">
        <v>1627</v>
      </c>
      <c r="F53" s="976"/>
      <c r="G53" s="976"/>
      <c r="H53" s="975"/>
      <c r="I53" s="976"/>
    </row>
    <row r="54" spans="1:9" x14ac:dyDescent="0.2">
      <c r="A54" s="973"/>
      <c r="B54" s="1081" t="s">
        <v>1738</v>
      </c>
      <c r="C54" s="1081"/>
      <c r="D54" s="1078" t="s">
        <v>1630</v>
      </c>
      <c r="E54" s="941" t="s">
        <v>1628</v>
      </c>
      <c r="F54" s="976">
        <v>1</v>
      </c>
      <c r="G54" s="976"/>
      <c r="H54" s="975">
        <v>7.66</v>
      </c>
      <c r="I54" s="976" t="s">
        <v>1629</v>
      </c>
    </row>
    <row r="55" spans="1:9" x14ac:dyDescent="0.2">
      <c r="A55" s="973"/>
      <c r="B55" s="1081"/>
      <c r="C55" s="1081"/>
      <c r="D55" s="1079"/>
      <c r="E55" s="941" t="s">
        <v>1627</v>
      </c>
      <c r="F55" s="976"/>
      <c r="G55" s="976"/>
      <c r="H55" s="975"/>
      <c r="I55" s="976"/>
    </row>
    <row r="56" spans="1:9" x14ac:dyDescent="0.2">
      <c r="A56" s="973"/>
      <c r="B56" s="1103" t="s">
        <v>1737</v>
      </c>
      <c r="C56" s="1104"/>
      <c r="D56" s="1078" t="s">
        <v>1295</v>
      </c>
      <c r="E56" s="941" t="s">
        <v>1628</v>
      </c>
      <c r="F56" s="976"/>
      <c r="G56" s="976">
        <v>1</v>
      </c>
      <c r="H56" s="975">
        <v>1.2</v>
      </c>
      <c r="I56" s="976" t="s">
        <v>1629</v>
      </c>
    </row>
    <row r="57" spans="1:9" x14ac:dyDescent="0.2">
      <c r="A57" s="973"/>
      <c r="B57" s="1105"/>
      <c r="C57" s="1106"/>
      <c r="D57" s="1079"/>
      <c r="E57" s="941" t="s">
        <v>1627</v>
      </c>
      <c r="F57" s="976"/>
      <c r="G57" s="976"/>
      <c r="H57" s="975"/>
      <c r="I57" s="976"/>
    </row>
    <row r="58" spans="1:9" ht="12.75" customHeight="1" x14ac:dyDescent="0.2">
      <c r="A58" s="973"/>
      <c r="B58" s="1097" t="s">
        <v>1736</v>
      </c>
      <c r="C58" s="1098"/>
      <c r="D58" s="1078" t="s">
        <v>1295</v>
      </c>
      <c r="E58" s="941" t="s">
        <v>1628</v>
      </c>
      <c r="F58" s="976">
        <v>1</v>
      </c>
      <c r="G58" s="976"/>
      <c r="H58" s="975">
        <v>0.25</v>
      </c>
      <c r="I58" s="976" t="s">
        <v>1629</v>
      </c>
    </row>
    <row r="59" spans="1:9" x14ac:dyDescent="0.2">
      <c r="A59" s="973"/>
      <c r="B59" s="1099"/>
      <c r="C59" s="1100"/>
      <c r="D59" s="1079"/>
      <c r="E59" s="941" t="s">
        <v>1627</v>
      </c>
      <c r="F59" s="976"/>
      <c r="G59" s="976"/>
      <c r="H59" s="975"/>
      <c r="I59" s="976"/>
    </row>
    <row r="60" spans="1:9" x14ac:dyDescent="0.2">
      <c r="A60" s="973"/>
      <c r="B60" s="1097" t="s">
        <v>1735</v>
      </c>
      <c r="C60" s="1098"/>
      <c r="D60" s="1078" t="s">
        <v>1295</v>
      </c>
      <c r="E60" s="941" t="s">
        <v>1628</v>
      </c>
      <c r="F60" s="976">
        <v>1</v>
      </c>
      <c r="G60" s="976"/>
      <c r="H60" s="975">
        <v>0.42</v>
      </c>
      <c r="I60" s="974" t="s">
        <v>1629</v>
      </c>
    </row>
    <row r="61" spans="1:9" x14ac:dyDescent="0.2">
      <c r="A61" s="973"/>
      <c r="B61" s="1099"/>
      <c r="C61" s="1100"/>
      <c r="D61" s="1079"/>
      <c r="E61" s="941" t="s">
        <v>1627</v>
      </c>
      <c r="F61" s="976"/>
      <c r="G61" s="976"/>
      <c r="H61" s="975"/>
      <c r="I61" s="974"/>
    </row>
    <row r="62" spans="1:9" ht="12.75" customHeight="1" x14ac:dyDescent="0.2">
      <c r="A62" s="973"/>
      <c r="B62" s="1082" t="s">
        <v>23</v>
      </c>
      <c r="C62" s="1083"/>
      <c r="D62" s="1084"/>
      <c r="E62" s="938" t="s">
        <v>1628</v>
      </c>
      <c r="F62" s="970">
        <f t="shared" ref="F62:H63" si="2">SUM(F34,F36,F38,F44,F46,F48,F50,F52,F54,F56,F58,F60)</f>
        <v>7</v>
      </c>
      <c r="G62" s="970">
        <f t="shared" si="2"/>
        <v>9</v>
      </c>
      <c r="H62" s="971">
        <f t="shared" si="2"/>
        <v>19.720000000000002</v>
      </c>
      <c r="I62" s="1092" t="s">
        <v>127</v>
      </c>
    </row>
    <row r="63" spans="1:9" x14ac:dyDescent="0.2">
      <c r="A63" s="972"/>
      <c r="B63" s="1085"/>
      <c r="C63" s="1086"/>
      <c r="D63" s="1087"/>
      <c r="E63" s="938" t="s">
        <v>1627</v>
      </c>
      <c r="F63" s="970">
        <f t="shared" si="2"/>
        <v>0</v>
      </c>
      <c r="G63" s="970">
        <f t="shared" si="2"/>
        <v>0</v>
      </c>
      <c r="H63" s="971">
        <f t="shared" si="2"/>
        <v>0</v>
      </c>
      <c r="I63" s="1093"/>
    </row>
    <row r="64" spans="1:9" ht="17.45" customHeight="1" x14ac:dyDescent="0.2">
      <c r="A64" s="1107" t="s">
        <v>34</v>
      </c>
      <c r="B64" s="1108"/>
      <c r="C64" s="1108"/>
      <c r="D64" s="1109"/>
      <c r="E64" s="935" t="s">
        <v>1628</v>
      </c>
      <c r="F64" s="970">
        <f t="shared" ref="F64:H65" si="3">F6+F8+F22+F30+F32+F62</f>
        <v>9</v>
      </c>
      <c r="G64" s="970">
        <f t="shared" si="3"/>
        <v>12</v>
      </c>
      <c r="H64" s="969">
        <f t="shared" si="3"/>
        <v>65.489999999999995</v>
      </c>
      <c r="I64" s="1092" t="s">
        <v>127</v>
      </c>
    </row>
    <row r="65" spans="1:9" ht="18" customHeight="1" x14ac:dyDescent="0.2">
      <c r="A65" s="1110"/>
      <c r="B65" s="1111"/>
      <c r="C65" s="1111"/>
      <c r="D65" s="1112"/>
      <c r="E65" s="935" t="s">
        <v>1627</v>
      </c>
      <c r="F65" s="970">
        <f t="shared" si="3"/>
        <v>4</v>
      </c>
      <c r="G65" s="970">
        <f t="shared" si="3"/>
        <v>4</v>
      </c>
      <c r="H65" s="969">
        <f t="shared" si="3"/>
        <v>54.51</v>
      </c>
      <c r="I65" s="1093"/>
    </row>
    <row r="66" spans="1:9" s="931" customFormat="1" ht="12.75" customHeight="1" x14ac:dyDescent="0.2">
      <c r="A66" s="1102" t="s">
        <v>1734</v>
      </c>
      <c r="B66" s="1102"/>
      <c r="C66" s="1102"/>
      <c r="D66" s="1102"/>
      <c r="E66" s="1102"/>
      <c r="F66" s="1102"/>
    </row>
    <row r="67" spans="1:9" x14ac:dyDescent="0.2">
      <c r="A67" s="931"/>
      <c r="B67" s="931"/>
      <c r="C67" s="931"/>
      <c r="D67" s="931"/>
      <c r="E67" s="931"/>
      <c r="F67" s="931"/>
      <c r="G67" s="931"/>
      <c r="H67" s="931"/>
      <c r="I67" s="931"/>
    </row>
  </sheetData>
  <sheetProtection selectLockedCells="1"/>
  <mergeCells count="73">
    <mergeCell ref="I3:I5"/>
    <mergeCell ref="I22:I23"/>
    <mergeCell ref="F3:F5"/>
    <mergeCell ref="D8:D9"/>
    <mergeCell ref="A8:A9"/>
    <mergeCell ref="B6:C7"/>
    <mergeCell ref="B14:C15"/>
    <mergeCell ref="A10:A23"/>
    <mergeCell ref="H3:H5"/>
    <mergeCell ref="B8:C9"/>
    <mergeCell ref="G3:G5"/>
    <mergeCell ref="A6:A7"/>
    <mergeCell ref="E3:E5"/>
    <mergeCell ref="D3:D5"/>
    <mergeCell ref="A3:C5"/>
    <mergeCell ref="D6:D7"/>
    <mergeCell ref="A66:F66"/>
    <mergeCell ref="B50:C51"/>
    <mergeCell ref="B52:C53"/>
    <mergeCell ref="B54:C55"/>
    <mergeCell ref="B56:C57"/>
    <mergeCell ref="D56:D57"/>
    <mergeCell ref="B60:C61"/>
    <mergeCell ref="D60:D61"/>
    <mergeCell ref="D58:D59"/>
    <mergeCell ref="D50:D51"/>
    <mergeCell ref="A64:D65"/>
    <mergeCell ref="B48:C49"/>
    <mergeCell ref="B46:C47"/>
    <mergeCell ref="B44:C45"/>
    <mergeCell ref="B36:C37"/>
    <mergeCell ref="A32:A33"/>
    <mergeCell ref="I62:I63"/>
    <mergeCell ref="I64:I65"/>
    <mergeCell ref="D52:D53"/>
    <mergeCell ref="D54:D55"/>
    <mergeCell ref="B58:C59"/>
    <mergeCell ref="B12:C13"/>
    <mergeCell ref="B10:C11"/>
    <mergeCell ref="I30:I31"/>
    <mergeCell ref="B62:D63"/>
    <mergeCell ref="B28:C29"/>
    <mergeCell ref="B16:C17"/>
    <mergeCell ref="B22:D23"/>
    <mergeCell ref="B18:C19"/>
    <mergeCell ref="D10:D11"/>
    <mergeCell ref="D12:D13"/>
    <mergeCell ref="B20:C21"/>
    <mergeCell ref="D46:D47"/>
    <mergeCell ref="D48:D49"/>
    <mergeCell ref="A43:F43"/>
    <mergeCell ref="A40:F40"/>
    <mergeCell ref="D26:D27"/>
    <mergeCell ref="D44:D45"/>
    <mergeCell ref="A34:A39"/>
    <mergeCell ref="B32:C33"/>
    <mergeCell ref="D32:D33"/>
    <mergeCell ref="D34:D35"/>
    <mergeCell ref="D36:D37"/>
    <mergeCell ref="D38:D39"/>
    <mergeCell ref="B38:C39"/>
    <mergeCell ref="B34:C35"/>
    <mergeCell ref="D14:D15"/>
    <mergeCell ref="D16:D17"/>
    <mergeCell ref="D18:D19"/>
    <mergeCell ref="D20:D21"/>
    <mergeCell ref="A42:I42"/>
    <mergeCell ref="B26:C27"/>
    <mergeCell ref="B24:C25"/>
    <mergeCell ref="D28:D29"/>
    <mergeCell ref="B30:D31"/>
    <mergeCell ref="D24:D25"/>
    <mergeCell ref="A24:A31"/>
  </mergeCells>
  <conditionalFormatting sqref="F34:I37 F24:I29 F44:I49 F52:I61 F6:I21">
    <cfRule type="cellIs" dxfId="88" priority="8" stopIfTrue="1" operator="equal">
      <formula>0</formula>
    </cfRule>
  </conditionalFormatting>
  <conditionalFormatting sqref="F22:H23">
    <cfRule type="cellIs" dxfId="87" priority="7" stopIfTrue="1" operator="equal">
      <formula>0</formula>
    </cfRule>
  </conditionalFormatting>
  <conditionalFormatting sqref="F30:H31">
    <cfRule type="cellIs" dxfId="86" priority="6" stopIfTrue="1" operator="equal">
      <formula>0</formula>
    </cfRule>
  </conditionalFormatting>
  <conditionalFormatting sqref="F32:I32 F33 I33">
    <cfRule type="cellIs" dxfId="85" priority="5" stopIfTrue="1" operator="equal">
      <formula>0</formula>
    </cfRule>
  </conditionalFormatting>
  <conditionalFormatting sqref="G33:H33">
    <cfRule type="cellIs" dxfId="84" priority="4" stopIfTrue="1" operator="equal">
      <formula>0</formula>
    </cfRule>
  </conditionalFormatting>
  <conditionalFormatting sqref="F38:I39">
    <cfRule type="cellIs" dxfId="83" priority="3" stopIfTrue="1" operator="equal">
      <formula>0</formula>
    </cfRule>
  </conditionalFormatting>
  <conditionalFormatting sqref="F51:I51">
    <cfRule type="cellIs" dxfId="82" priority="2" stopIfTrue="1" operator="equal">
      <formula>0</formula>
    </cfRule>
  </conditionalFormatting>
  <conditionalFormatting sqref="F50:I50">
    <cfRule type="cellIs" dxfId="81" priority="1" stopIfTrue="1" operator="equal">
      <formula>0</formula>
    </cfRule>
  </conditionalFormatting>
  <printOptions horizontalCentered="1"/>
  <pageMargins left="0.35433070866141736" right="0.19685039370078741" top="0.78740157480314965" bottom="1.84" header="0.51181102362204722" footer="0.51181102362204722"/>
  <pageSetup paperSize="9" fitToHeight="2" orientation="portrait" r:id="rId1"/>
  <headerFooter alignWithMargins="0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21"/>
  <sheetViews>
    <sheetView showGridLines="0" topLeftCell="A7" zoomScaleNormal="100" zoomScaleSheetLayoutView="100" workbookViewId="0">
      <selection activeCell="G17" sqref="G17"/>
    </sheetView>
  </sheetViews>
  <sheetFormatPr defaultRowHeight="20.100000000000001" customHeight="1" x14ac:dyDescent="0.2"/>
  <cols>
    <col min="1" max="1" width="44.5703125" style="117" customWidth="1"/>
    <col min="2" max="2" width="13.28515625" style="117" customWidth="1"/>
    <col min="3" max="8" width="10" style="117" customWidth="1"/>
    <col min="9" max="10" width="9.7109375" style="117" customWidth="1"/>
    <col min="11" max="11" width="9.42578125" style="117" customWidth="1"/>
    <col min="12" max="12" width="10.7109375" style="117" customWidth="1"/>
    <col min="13" max="13" width="11.140625" style="117" customWidth="1"/>
    <col min="14" max="16" width="6.7109375" style="117" customWidth="1"/>
    <col min="17" max="16384" width="9.140625" style="117"/>
  </cols>
  <sheetData>
    <row r="1" spans="1:20" ht="20.100000000000001" customHeight="1" x14ac:dyDescent="0.2">
      <c r="A1" s="118" t="s">
        <v>133</v>
      </c>
      <c r="B1" s="118"/>
      <c r="N1" s="141"/>
      <c r="O1" s="141"/>
    </row>
    <row r="2" spans="1:20" ht="20.100000000000001" customHeight="1" x14ac:dyDescent="0.2">
      <c r="G2" s="140" t="s">
        <v>132</v>
      </c>
      <c r="L2" s="133"/>
    </row>
    <row r="3" spans="1:20" ht="20.100000000000001" customHeight="1" x14ac:dyDescent="0.2">
      <c r="A3" s="1597" t="s">
        <v>123</v>
      </c>
      <c r="B3" s="1590" t="s">
        <v>20</v>
      </c>
      <c r="C3" s="1590" t="s">
        <v>131</v>
      </c>
      <c r="D3" s="1590"/>
      <c r="E3" s="1590"/>
      <c r="F3" s="1590"/>
      <c r="G3" s="1590"/>
      <c r="H3" s="1590"/>
      <c r="I3" s="139"/>
    </row>
    <row r="4" spans="1:20" ht="20.100000000000001" customHeight="1" x14ac:dyDescent="0.2">
      <c r="A4" s="1598"/>
      <c r="B4" s="1590"/>
      <c r="C4" s="129">
        <v>2011</v>
      </c>
      <c r="D4" s="129">
        <v>2012</v>
      </c>
      <c r="E4" s="129">
        <v>2013</v>
      </c>
      <c r="F4" s="129">
        <v>2014</v>
      </c>
      <c r="G4" s="129">
        <v>2015</v>
      </c>
      <c r="H4" s="129">
        <v>2016</v>
      </c>
      <c r="I4" s="139"/>
    </row>
    <row r="5" spans="1:20" ht="30" customHeight="1" x14ac:dyDescent="0.2">
      <c r="A5" s="136" t="s">
        <v>130</v>
      </c>
      <c r="B5" s="135" t="s">
        <v>124</v>
      </c>
      <c r="C5" s="134">
        <v>0</v>
      </c>
      <c r="D5" s="134">
        <v>0</v>
      </c>
      <c r="E5" s="134">
        <v>0</v>
      </c>
      <c r="F5" s="134">
        <v>0.18</v>
      </c>
      <c r="G5" s="134">
        <f>'[18]HBÚ 10'!G5+'[19]HBÚ 10'!G5+'[20]HBÚ 10'!G5+'[21]HBÚ 10'!G5+'[22]HBÚ 10'!G5</f>
        <v>0.45</v>
      </c>
      <c r="H5" s="138"/>
      <c r="I5" s="133"/>
    </row>
    <row r="6" spans="1:20" ht="30" customHeight="1" x14ac:dyDescent="0.2">
      <c r="A6" s="136" t="s">
        <v>129</v>
      </c>
      <c r="B6" s="135" t="s">
        <v>128</v>
      </c>
      <c r="C6" s="134" t="s">
        <v>127</v>
      </c>
      <c r="D6" s="134" t="s">
        <v>127</v>
      </c>
      <c r="E6" s="134" t="s">
        <v>127</v>
      </c>
      <c r="F6" s="134">
        <v>0.21</v>
      </c>
      <c r="G6" s="134">
        <f>'[18]HBÚ 10'!G6+'[19]HBÚ 10'!G6+'[20]HBÚ 10'!G6+'[21]HBÚ 10'!G6+'[22]HBÚ 10'!G6</f>
        <v>0</v>
      </c>
      <c r="H6" s="137" t="s">
        <v>126</v>
      </c>
      <c r="I6" s="133"/>
    </row>
    <row r="7" spans="1:20" ht="30" customHeight="1" x14ac:dyDescent="0.2">
      <c r="A7" s="136" t="s">
        <v>125</v>
      </c>
      <c r="B7" s="135" t="s">
        <v>124</v>
      </c>
      <c r="C7" s="134">
        <v>34.442</v>
      </c>
      <c r="D7" s="134">
        <v>42.783000000000001</v>
      </c>
      <c r="E7" s="134">
        <v>42.235999999999997</v>
      </c>
      <c r="F7" s="134">
        <v>42</v>
      </c>
      <c r="G7" s="134">
        <f>'[18]HBÚ 10'!G7+'[19]HBÚ 10'!G7+'[20]HBÚ 10'!G7+'[21]HBÚ 10'!G7+'[22]HBÚ 10'!G7</f>
        <v>43.186</v>
      </c>
      <c r="H7" s="134">
        <v>45.31</v>
      </c>
      <c r="I7" s="133"/>
    </row>
    <row r="8" spans="1:20" ht="20.100000000000001" customHeight="1" x14ac:dyDescent="0.2">
      <c r="A8" s="1591" t="s">
        <v>23</v>
      </c>
      <c r="B8" s="1593"/>
      <c r="C8" s="132">
        <f t="shared" ref="C8:H8" si="0">SUM(C5:C7)</f>
        <v>34.442</v>
      </c>
      <c r="D8" s="132">
        <f t="shared" si="0"/>
        <v>42.783000000000001</v>
      </c>
      <c r="E8" s="132">
        <f t="shared" si="0"/>
        <v>42.235999999999997</v>
      </c>
      <c r="F8" s="132">
        <f t="shared" si="0"/>
        <v>42.39</v>
      </c>
      <c r="G8" s="132">
        <f t="shared" si="0"/>
        <v>43.636000000000003</v>
      </c>
      <c r="H8" s="132">
        <f t="shared" si="0"/>
        <v>45.31</v>
      </c>
      <c r="I8" s="131"/>
    </row>
    <row r="9" spans="1:20" ht="20.100000000000001" customHeight="1" x14ac:dyDescent="0.2">
      <c r="A9" s="130"/>
      <c r="B9" s="130"/>
      <c r="C9" s="125"/>
      <c r="D9" s="125"/>
      <c r="E9" s="125"/>
      <c r="F9" s="125"/>
      <c r="G9" s="125"/>
      <c r="I9" s="131"/>
    </row>
    <row r="10" spans="1:20" ht="20.100000000000001" customHeight="1" x14ac:dyDescent="0.2">
      <c r="A10" s="130"/>
      <c r="B10" s="130"/>
      <c r="C10" s="128"/>
      <c r="D10" s="128"/>
      <c r="E10" s="128"/>
      <c r="F10" s="128"/>
      <c r="G10" s="128"/>
      <c r="H10" s="127"/>
      <c r="I10" s="126"/>
      <c r="J10" s="126"/>
      <c r="K10" s="126"/>
      <c r="L10" s="126"/>
      <c r="M10" s="125"/>
      <c r="N10" s="124"/>
      <c r="O10" s="123"/>
    </row>
    <row r="11" spans="1:20" ht="20.100000000000001" customHeight="1" x14ac:dyDescent="0.2">
      <c r="A11" s="1597" t="s">
        <v>123</v>
      </c>
      <c r="B11" s="1588" t="s">
        <v>122</v>
      </c>
      <c r="C11" s="1590" t="s">
        <v>121</v>
      </c>
      <c r="D11" s="1590"/>
      <c r="E11" s="1590"/>
      <c r="F11" s="1590"/>
      <c r="G11" s="1590"/>
      <c r="H11" s="1590"/>
      <c r="I11" s="128"/>
      <c r="J11" s="128"/>
      <c r="K11" s="128"/>
      <c r="L11" s="128"/>
      <c r="M11" s="127"/>
      <c r="N11" s="126"/>
      <c r="O11" s="126"/>
      <c r="P11" s="126"/>
      <c r="Q11" s="126"/>
      <c r="R11" s="125"/>
      <c r="S11" s="124"/>
      <c r="T11" s="123"/>
    </row>
    <row r="12" spans="1:20" ht="20.100000000000001" customHeight="1" x14ac:dyDescent="0.2">
      <c r="A12" s="1598"/>
      <c r="B12" s="1590"/>
      <c r="C12" s="129">
        <v>2011</v>
      </c>
      <c r="D12" s="129">
        <v>2012</v>
      </c>
      <c r="E12" s="129">
        <v>2013</v>
      </c>
      <c r="F12" s="129">
        <v>2014</v>
      </c>
      <c r="G12" s="129">
        <v>2015</v>
      </c>
      <c r="H12" s="129">
        <v>2016</v>
      </c>
      <c r="I12" s="128"/>
      <c r="J12" s="128"/>
      <c r="K12" s="128"/>
      <c r="L12" s="128"/>
      <c r="M12" s="127"/>
      <c r="N12" s="126"/>
      <c r="O12" s="126"/>
      <c r="P12" s="126"/>
      <c r="Q12" s="126"/>
      <c r="R12" s="125"/>
      <c r="S12" s="124"/>
      <c r="T12" s="123"/>
    </row>
    <row r="13" spans="1:20" ht="20.100000000000001" customHeight="1" x14ac:dyDescent="0.2">
      <c r="A13" s="1594" t="s">
        <v>120</v>
      </c>
      <c r="B13" s="121" t="s">
        <v>119</v>
      </c>
      <c r="C13" s="120">
        <v>929.7</v>
      </c>
      <c r="D13" s="120">
        <v>980.6</v>
      </c>
      <c r="E13" s="120">
        <v>1836</v>
      </c>
      <c r="F13" s="120">
        <v>1852</v>
      </c>
      <c r="G13" s="120">
        <f>'[18]HBÚ 10'!G13+'[19]HBÚ 10'!G13+'[20]HBÚ 10'!G13+'[21]HBÚ 10'!G13+'[22]HBÚ 10'!G13</f>
        <v>1280</v>
      </c>
      <c r="H13" s="120">
        <v>1014</v>
      </c>
    </row>
    <row r="14" spans="1:20" ht="20.100000000000001" customHeight="1" x14ac:dyDescent="0.2">
      <c r="A14" s="1595"/>
      <c r="B14" s="121" t="s">
        <v>118</v>
      </c>
      <c r="C14" s="120">
        <v>28</v>
      </c>
      <c r="D14" s="120">
        <v>30.6</v>
      </c>
      <c r="E14" s="120">
        <v>40.4</v>
      </c>
      <c r="F14" s="120">
        <v>46</v>
      </c>
      <c r="G14" s="120">
        <f>'[18]HBÚ 10'!G14+'[19]HBÚ 10'!G14+'[20]HBÚ 10'!G14+'[21]HBÚ 10'!G14+'[22]HBÚ 10'!G14</f>
        <v>57.8</v>
      </c>
      <c r="H14" s="120">
        <v>39.159999999999997</v>
      </c>
      <c r="K14" s="122"/>
      <c r="L14" s="122"/>
      <c r="M14" s="122"/>
      <c r="N14" s="122"/>
      <c r="O14" s="122"/>
      <c r="P14" s="122"/>
    </row>
    <row r="15" spans="1:20" ht="20.100000000000001" customHeight="1" x14ac:dyDescent="0.2">
      <c r="A15" s="1595"/>
      <c r="B15" s="121" t="s">
        <v>117</v>
      </c>
      <c r="C15" s="120">
        <v>398.4</v>
      </c>
      <c r="D15" s="120">
        <v>546.20000000000005</v>
      </c>
      <c r="E15" s="120">
        <v>532.5</v>
      </c>
      <c r="F15" s="120">
        <v>582.29999999999995</v>
      </c>
      <c r="G15" s="120">
        <f>'[18]HBÚ 10'!G15+'[19]HBÚ 10'!G15+'[20]HBÚ 10'!G15+'[21]HBÚ 10'!G15+'[22]HBÚ 10'!G15</f>
        <v>603.4</v>
      </c>
      <c r="H15" s="120">
        <v>466.1</v>
      </c>
    </row>
    <row r="16" spans="1:20" ht="20.100000000000001" customHeight="1" x14ac:dyDescent="0.2">
      <c r="A16" s="1595"/>
      <c r="B16" s="121" t="s">
        <v>116</v>
      </c>
      <c r="C16" s="120">
        <v>330.2</v>
      </c>
      <c r="D16" s="120">
        <v>441.3</v>
      </c>
      <c r="E16" s="120">
        <v>507.7</v>
      </c>
      <c r="F16" s="120">
        <v>437</v>
      </c>
      <c r="G16" s="120">
        <f>'[18]HBÚ 10'!G16+'[19]HBÚ 10'!G16+'[20]HBÚ 10'!G16+'[21]HBÚ 10'!G16+'[22]HBÚ 10'!G16</f>
        <v>531.5</v>
      </c>
      <c r="H16" s="120">
        <v>391.17</v>
      </c>
    </row>
    <row r="17" spans="1:11" ht="20.100000000000001" customHeight="1" x14ac:dyDescent="0.2">
      <c r="A17" s="1595"/>
      <c r="B17" s="121" t="s">
        <v>115</v>
      </c>
      <c r="C17" s="120">
        <v>113.9</v>
      </c>
      <c r="D17" s="120">
        <v>166.1</v>
      </c>
      <c r="E17" s="120">
        <v>235</v>
      </c>
      <c r="F17" s="120">
        <v>162</v>
      </c>
      <c r="G17" s="120">
        <f>'[18]HBÚ 10'!G17+'[19]HBÚ 10'!G17+'[20]HBÚ 10'!G17+'[21]HBÚ 10'!G17+'[22]HBÚ 10'!G17</f>
        <v>225.5</v>
      </c>
      <c r="H17" s="120">
        <v>132.9</v>
      </c>
    </row>
    <row r="18" spans="1:11" ht="20.100000000000001" customHeight="1" x14ac:dyDescent="0.2">
      <c r="A18" s="1596"/>
      <c r="B18" s="121" t="s">
        <v>114</v>
      </c>
      <c r="C18" s="120">
        <v>103.3</v>
      </c>
      <c r="D18" s="120">
        <v>134.4</v>
      </c>
      <c r="E18" s="120">
        <v>189.6</v>
      </c>
      <c r="F18" s="120">
        <v>176</v>
      </c>
      <c r="G18" s="120">
        <f>'[18]HBÚ 10'!G18+'[19]HBÚ 10'!G18+'[20]HBÚ 10'!G18+'[21]HBÚ 10'!G18+'[22]HBÚ 10'!G18</f>
        <v>189.9</v>
      </c>
      <c r="H18" s="120">
        <v>126.24</v>
      </c>
      <c r="K18" s="119"/>
    </row>
    <row r="19" spans="1:11" ht="20.100000000000001" customHeight="1" x14ac:dyDescent="0.2">
      <c r="A19" s="118" t="s">
        <v>113</v>
      </c>
    </row>
    <row r="20" spans="1:11" ht="20.100000000000001" customHeight="1" x14ac:dyDescent="0.2">
      <c r="B20" s="118"/>
    </row>
    <row r="21" spans="1:11" ht="20.100000000000001" customHeight="1" x14ac:dyDescent="0.2">
      <c r="A21" s="118"/>
    </row>
  </sheetData>
  <sheetProtection selectLockedCells="1"/>
  <mergeCells count="8">
    <mergeCell ref="C3:H3"/>
    <mergeCell ref="C11:H11"/>
    <mergeCell ref="A13:A18"/>
    <mergeCell ref="A8:B8"/>
    <mergeCell ref="B3:B4"/>
    <mergeCell ref="A3:A4"/>
    <mergeCell ref="B11:B12"/>
    <mergeCell ref="A11:A12"/>
  </mergeCells>
  <conditionalFormatting sqref="I10:M10 N11:R12 C13:F18">
    <cfRule type="cellIs" dxfId="5" priority="3" stopIfTrue="1" operator="equal">
      <formula>0</formula>
    </cfRule>
  </conditionalFormatting>
  <conditionalFormatting sqref="G13:G18">
    <cfRule type="cellIs" dxfId="4" priority="2" stopIfTrue="1" operator="equal">
      <formula>0</formula>
    </cfRule>
  </conditionalFormatting>
  <conditionalFormatting sqref="H13:H18">
    <cfRule type="cellIs" dxfId="3" priority="1" stopIfTrue="1" operator="equal">
      <formula>0</formula>
    </cfRule>
  </conditionalFormatting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showGridLines="0" topLeftCell="A4" zoomScaleNormal="120" zoomScaleSheetLayoutView="120" workbookViewId="0">
      <selection activeCell="S8" sqref="S8"/>
    </sheetView>
  </sheetViews>
  <sheetFormatPr defaultColWidth="9.140625" defaultRowHeight="20.100000000000001" customHeight="1" x14ac:dyDescent="0.2"/>
  <cols>
    <col min="1" max="1" width="27.28515625" style="1" customWidth="1"/>
    <col min="2" max="5" width="6.7109375" style="1" customWidth="1"/>
    <col min="6" max="7" width="7.7109375" style="1" customWidth="1"/>
    <col min="8" max="19" width="6.7109375" style="1" customWidth="1"/>
    <col min="20" max="16384" width="9.140625" style="1"/>
  </cols>
  <sheetData>
    <row r="1" spans="1:19" ht="20.100000000000001" customHeight="1" x14ac:dyDescent="0.2">
      <c r="A1" s="21" t="s">
        <v>112</v>
      </c>
    </row>
    <row r="2" spans="1:19" ht="20.100000000000001" customHeight="1" x14ac:dyDescent="0.2">
      <c r="S2" s="18" t="s">
        <v>111</v>
      </c>
    </row>
    <row r="3" spans="1:19" ht="20.100000000000001" customHeight="1" x14ac:dyDescent="0.2">
      <c r="A3" s="1373" t="s">
        <v>57</v>
      </c>
      <c r="B3" s="1581" t="s">
        <v>110</v>
      </c>
      <c r="C3" s="1582"/>
      <c r="D3" s="1582"/>
      <c r="E3" s="1582"/>
      <c r="F3" s="1582"/>
      <c r="G3" s="1583"/>
      <c r="H3" s="1581" t="s">
        <v>109</v>
      </c>
      <c r="I3" s="1582"/>
      <c r="J3" s="1582"/>
      <c r="K3" s="1582"/>
      <c r="L3" s="1582"/>
      <c r="M3" s="1583"/>
      <c r="N3" s="1577" t="s">
        <v>78</v>
      </c>
      <c r="O3" s="1577"/>
      <c r="P3" s="1577"/>
      <c r="Q3" s="1577"/>
      <c r="R3" s="1577"/>
      <c r="S3" s="1577"/>
    </row>
    <row r="4" spans="1:19" ht="20.100000000000001" customHeight="1" x14ac:dyDescent="0.2">
      <c r="A4" s="1373"/>
      <c r="B4" s="15">
        <v>2011</v>
      </c>
      <c r="C4" s="15">
        <v>2012</v>
      </c>
      <c r="D4" s="15">
        <v>2013</v>
      </c>
      <c r="E4" s="15">
        <v>2014</v>
      </c>
      <c r="F4" s="15">
        <v>2015</v>
      </c>
      <c r="G4" s="15">
        <v>2016</v>
      </c>
      <c r="H4" s="15">
        <v>2011</v>
      </c>
      <c r="I4" s="15">
        <v>2012</v>
      </c>
      <c r="J4" s="15">
        <v>2013</v>
      </c>
      <c r="K4" s="15">
        <v>2014</v>
      </c>
      <c r="L4" s="15">
        <v>2015</v>
      </c>
      <c r="M4" s="15">
        <v>2016</v>
      </c>
      <c r="N4" s="15">
        <v>2011</v>
      </c>
      <c r="O4" s="15">
        <v>2012</v>
      </c>
      <c r="P4" s="15">
        <v>2013</v>
      </c>
      <c r="Q4" s="15">
        <v>2014</v>
      </c>
      <c r="R4" s="15">
        <v>2015</v>
      </c>
      <c r="S4" s="15">
        <v>2016</v>
      </c>
    </row>
    <row r="5" spans="1:19" ht="20.100000000000001" customHeight="1" x14ac:dyDescent="0.2">
      <c r="A5" s="11" t="s">
        <v>108</v>
      </c>
      <c r="B5" s="111">
        <v>195</v>
      </c>
      <c r="C5" s="111">
        <v>188</v>
      </c>
      <c r="D5" s="111">
        <v>194</v>
      </c>
      <c r="E5" s="111">
        <v>210</v>
      </c>
      <c r="F5" s="85">
        <f>'[18]HBÚ 8-9'!F5+'[19]HBÚ 8-9'!F5+'[20]HBÚ 8-9'!F5+'[21]HBÚ 8-9'!F5+'[22]HBÚ 8-9'!F5</f>
        <v>169</v>
      </c>
      <c r="G5" s="85">
        <v>171</v>
      </c>
      <c r="H5" s="111">
        <v>43</v>
      </c>
      <c r="I5" s="111">
        <v>42</v>
      </c>
      <c r="J5" s="111">
        <v>42</v>
      </c>
      <c r="K5" s="111">
        <v>37</v>
      </c>
      <c r="L5" s="85">
        <f>'[18]HBÚ 8-9'!K5+'[19]HBÚ 8-9'!K5+'[20]HBÚ 8-9'!K5+'[21]HBÚ 8-9'!K5+'[22]HBÚ 8-9'!K5</f>
        <v>38</v>
      </c>
      <c r="M5" s="85">
        <v>38</v>
      </c>
      <c r="N5" s="111">
        <v>46</v>
      </c>
      <c r="O5" s="111">
        <v>44</v>
      </c>
      <c r="P5" s="111">
        <v>50</v>
      </c>
      <c r="Q5" s="111">
        <v>43</v>
      </c>
      <c r="R5" s="85">
        <f>'[18]HBÚ 8-9'!P5+'[19]HBÚ 8-9'!P5+'[20]HBÚ 8-9'!P5+'[21]HBÚ 8-9'!P5+'[22]HBÚ 8-9'!P5</f>
        <v>48</v>
      </c>
      <c r="S5" s="7">
        <v>56</v>
      </c>
    </row>
    <row r="6" spans="1:19" ht="20.100000000000001" customHeight="1" x14ac:dyDescent="0.2">
      <c r="A6" s="11" t="s">
        <v>107</v>
      </c>
      <c r="B6" s="111"/>
      <c r="C6" s="111"/>
      <c r="D6" s="111">
        <v>0</v>
      </c>
      <c r="E6" s="111">
        <v>0</v>
      </c>
      <c r="F6" s="85">
        <f>'[18]HBÚ 8-9'!F6+'[19]HBÚ 8-9'!F6+'[20]HBÚ 8-9'!F6+'[21]HBÚ 8-9'!F6+'[22]HBÚ 8-9'!F6</f>
        <v>0</v>
      </c>
      <c r="G6" s="85"/>
      <c r="H6" s="111"/>
      <c r="I6" s="111"/>
      <c r="J6" s="111">
        <v>0</v>
      </c>
      <c r="K6" s="111">
        <v>0</v>
      </c>
      <c r="L6" s="85">
        <f>'[18]HBÚ 8-9'!K6+'[19]HBÚ 8-9'!K6+'[20]HBÚ 8-9'!K6+'[21]HBÚ 8-9'!K6+'[22]HBÚ 8-9'!K6</f>
        <v>0</v>
      </c>
      <c r="M6" s="85"/>
      <c r="N6" s="111">
        <v>7</v>
      </c>
      <c r="O6" s="111">
        <v>7</v>
      </c>
      <c r="P6" s="111">
        <v>7</v>
      </c>
      <c r="Q6" s="111">
        <v>0</v>
      </c>
      <c r="R6" s="85">
        <f>'[18]HBÚ 8-9'!P6+'[19]HBÚ 8-9'!P6+'[20]HBÚ 8-9'!P6+'[21]HBÚ 8-9'!P6+'[22]HBÚ 8-9'!P6</f>
        <v>0</v>
      </c>
      <c r="S6" s="11"/>
    </row>
    <row r="7" spans="1:19" ht="20.100000000000001" customHeight="1" x14ac:dyDescent="0.2">
      <c r="A7" s="11" t="s">
        <v>106</v>
      </c>
      <c r="B7" s="111"/>
      <c r="C7" s="111"/>
      <c r="D7" s="111">
        <v>0</v>
      </c>
      <c r="E7" s="111">
        <v>0</v>
      </c>
      <c r="F7" s="85">
        <f>'[18]HBÚ 8-9'!F7+'[19]HBÚ 8-9'!F7+'[20]HBÚ 8-9'!F7+'[21]HBÚ 8-9'!F7+'[22]HBÚ 8-9'!F7</f>
        <v>0</v>
      </c>
      <c r="G7" s="85"/>
      <c r="H7" s="111"/>
      <c r="I7" s="111"/>
      <c r="J7" s="111">
        <v>0</v>
      </c>
      <c r="K7" s="111">
        <v>0</v>
      </c>
      <c r="L7" s="85">
        <f>'[18]HBÚ 8-9'!K7+'[19]HBÚ 8-9'!K7+'[20]HBÚ 8-9'!K7+'[21]HBÚ 8-9'!K7+'[22]HBÚ 8-9'!K7</f>
        <v>0</v>
      </c>
      <c r="M7" s="85"/>
      <c r="N7" s="111"/>
      <c r="O7" s="111"/>
      <c r="P7" s="111">
        <v>3</v>
      </c>
      <c r="Q7" s="111">
        <v>0</v>
      </c>
      <c r="R7" s="85">
        <f>'[18]HBÚ 8-9'!P7+'[19]HBÚ 8-9'!P7+'[20]HBÚ 8-9'!P7+'[21]HBÚ 8-9'!P7+'[22]HBÚ 8-9'!P7</f>
        <v>0</v>
      </c>
      <c r="S7" s="11"/>
    </row>
    <row r="8" spans="1:19" ht="20.100000000000001" customHeight="1" x14ac:dyDescent="0.2">
      <c r="A8" s="11" t="s">
        <v>105</v>
      </c>
      <c r="B8" s="111">
        <v>0</v>
      </c>
      <c r="C8" s="111"/>
      <c r="D8" s="111">
        <v>29</v>
      </c>
      <c r="E8" s="111">
        <v>0</v>
      </c>
      <c r="F8" s="85">
        <f>'[18]HBÚ 8-9'!F8+'[19]HBÚ 8-9'!F8+'[20]HBÚ 8-9'!F8+'[21]HBÚ 8-9'!F8+'[22]HBÚ 8-9'!F8</f>
        <v>146</v>
      </c>
      <c r="G8" s="85">
        <v>34</v>
      </c>
      <c r="H8" s="111">
        <v>0</v>
      </c>
      <c r="I8" s="111"/>
      <c r="J8" s="111">
        <v>0</v>
      </c>
      <c r="K8" s="111">
        <v>0</v>
      </c>
      <c r="L8" s="85">
        <f>'[18]HBÚ 8-9'!K8+'[19]HBÚ 8-9'!K8+'[20]HBÚ 8-9'!K8+'[21]HBÚ 8-9'!K8+'[22]HBÚ 8-9'!K8</f>
        <v>55</v>
      </c>
      <c r="M8" s="85">
        <v>55</v>
      </c>
      <c r="N8" s="111">
        <v>49</v>
      </c>
      <c r="O8" s="111">
        <v>58</v>
      </c>
      <c r="P8" s="111">
        <v>50</v>
      </c>
      <c r="Q8" s="111">
        <v>33</v>
      </c>
      <c r="R8" s="85">
        <f>'[18]HBÚ 8-9'!P8+'[19]HBÚ 8-9'!P8+'[20]HBÚ 8-9'!P8+'[21]HBÚ 8-9'!P8+'[22]HBÚ 8-9'!P8</f>
        <v>55</v>
      </c>
      <c r="S8" s="7">
        <v>31</v>
      </c>
    </row>
    <row r="9" spans="1:19" ht="20.100000000000001" customHeight="1" x14ac:dyDescent="0.2">
      <c r="A9" s="44" t="s">
        <v>104</v>
      </c>
      <c r="B9" s="116">
        <f t="shared" ref="B9:S9" si="0">SUM(B5:B8)</f>
        <v>195</v>
      </c>
      <c r="C9" s="116">
        <f t="shared" si="0"/>
        <v>188</v>
      </c>
      <c r="D9" s="116">
        <f t="shared" si="0"/>
        <v>223</v>
      </c>
      <c r="E9" s="116">
        <f t="shared" si="0"/>
        <v>210</v>
      </c>
      <c r="F9" s="116">
        <f t="shared" si="0"/>
        <v>315</v>
      </c>
      <c r="G9" s="116">
        <f t="shared" si="0"/>
        <v>205</v>
      </c>
      <c r="H9" s="116">
        <f t="shared" si="0"/>
        <v>43</v>
      </c>
      <c r="I9" s="116">
        <f t="shared" si="0"/>
        <v>42</v>
      </c>
      <c r="J9" s="116">
        <f t="shared" si="0"/>
        <v>42</v>
      </c>
      <c r="K9" s="116">
        <f t="shared" si="0"/>
        <v>37</v>
      </c>
      <c r="L9" s="116">
        <f t="shared" si="0"/>
        <v>93</v>
      </c>
      <c r="M9" s="116">
        <f t="shared" si="0"/>
        <v>93</v>
      </c>
      <c r="N9" s="116">
        <f t="shared" si="0"/>
        <v>102</v>
      </c>
      <c r="O9" s="116">
        <f t="shared" si="0"/>
        <v>109</v>
      </c>
      <c r="P9" s="116">
        <f t="shared" si="0"/>
        <v>110</v>
      </c>
      <c r="Q9" s="116">
        <f t="shared" si="0"/>
        <v>76</v>
      </c>
      <c r="R9" s="116">
        <f t="shared" si="0"/>
        <v>103</v>
      </c>
      <c r="S9" s="116">
        <f t="shared" si="0"/>
        <v>87</v>
      </c>
    </row>
    <row r="10" spans="1:19" ht="20.100000000000001" customHeight="1" x14ac:dyDescent="0.2">
      <c r="A10" s="92" t="s">
        <v>103</v>
      </c>
      <c r="C10" s="115"/>
    </row>
    <row r="11" spans="1:19" ht="20.100000000000001" customHeight="1" x14ac:dyDescent="0.2"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</row>
    <row r="12" spans="1:19" ht="20.100000000000001" customHeight="1" x14ac:dyDescent="0.2">
      <c r="A12" s="114"/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</row>
    <row r="13" spans="1:19" ht="20.100000000000001" customHeight="1" x14ac:dyDescent="0.2">
      <c r="A13" s="114"/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</row>
    <row r="14" spans="1:19" ht="20.100000000000001" customHeight="1" x14ac:dyDescent="0.2">
      <c r="A14" s="113"/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</row>
    <row r="16" spans="1:19" ht="20.100000000000001" customHeight="1" x14ac:dyDescent="0.2">
      <c r="A16" s="21" t="s">
        <v>102</v>
      </c>
    </row>
    <row r="17" spans="1:19" ht="20.100000000000001" customHeight="1" x14ac:dyDescent="0.2">
      <c r="A17" s="21"/>
      <c r="F17" s="18" t="s">
        <v>101</v>
      </c>
      <c r="G17" s="18"/>
    </row>
    <row r="18" spans="1:19" ht="20.100000000000001" customHeight="1" x14ac:dyDescent="0.2">
      <c r="A18" s="1373" t="s">
        <v>100</v>
      </c>
      <c r="B18" s="1577" t="s">
        <v>45</v>
      </c>
      <c r="C18" s="1577"/>
      <c r="D18" s="1577"/>
      <c r="E18" s="1577"/>
      <c r="F18" s="1577"/>
      <c r="G18" s="1577"/>
      <c r="H18" s="110"/>
      <c r="I18" s="110"/>
    </row>
    <row r="19" spans="1:19" ht="20.100000000000001" customHeight="1" x14ac:dyDescent="0.2">
      <c r="A19" s="1373"/>
      <c r="B19" s="15">
        <v>2011</v>
      </c>
      <c r="C19" s="15">
        <v>2012</v>
      </c>
      <c r="D19" s="15">
        <v>2013</v>
      </c>
      <c r="E19" s="15">
        <v>2014</v>
      </c>
      <c r="F19" s="15">
        <v>2015</v>
      </c>
      <c r="G19" s="15">
        <v>2016</v>
      </c>
      <c r="H19" s="14"/>
      <c r="I19" s="40"/>
      <c r="J19" s="14"/>
      <c r="K19" s="40"/>
      <c r="L19" s="40"/>
      <c r="M19" s="40"/>
      <c r="N19" s="40"/>
    </row>
    <row r="20" spans="1:19" ht="33.75" customHeight="1" x14ac:dyDescent="0.2">
      <c r="A20" s="8" t="s">
        <v>99</v>
      </c>
      <c r="B20" s="112">
        <v>103</v>
      </c>
      <c r="C20" s="112">
        <v>158</v>
      </c>
      <c r="D20" s="112">
        <v>131</v>
      </c>
      <c r="E20" s="111">
        <v>146</v>
      </c>
      <c r="F20" s="85">
        <f>'[18]HBÚ 8-9'!F20+'[19]HBÚ 8-9'!F20+'[20]HBÚ 8-9'!F20+'[21]HBÚ 8-9'!F20+'[22]HBÚ 8-9'!F20</f>
        <v>77</v>
      </c>
      <c r="G20" s="85">
        <v>68</v>
      </c>
      <c r="H20" s="110"/>
      <c r="I20" s="110"/>
      <c r="J20" s="110"/>
      <c r="K20" s="40"/>
      <c r="L20" s="40"/>
      <c r="M20" s="40"/>
      <c r="N20" s="40"/>
    </row>
    <row r="22" spans="1:19" ht="20.100000000000001" customHeight="1" x14ac:dyDescent="0.2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</row>
    <row r="23" spans="1:19" ht="20.100000000000001" customHeight="1" x14ac:dyDescent="0.2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</row>
    <row r="24" spans="1:19" ht="20.100000000000001" customHeight="1" x14ac:dyDescent="0.2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</row>
    <row r="25" spans="1:19" ht="20.100000000000001" customHeight="1" x14ac:dyDescent="0.2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</row>
    <row r="26" spans="1:19" ht="20.100000000000001" customHeight="1" x14ac:dyDescent="0.2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</row>
    <row r="27" spans="1:19" ht="20.100000000000001" customHeight="1" x14ac:dyDescent="0.2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</row>
  </sheetData>
  <sheetProtection selectLockedCells="1"/>
  <mergeCells count="6">
    <mergeCell ref="A3:A4"/>
    <mergeCell ref="A18:A19"/>
    <mergeCell ref="N3:S3"/>
    <mergeCell ref="B3:G3"/>
    <mergeCell ref="H3:M3"/>
    <mergeCell ref="B18:G18"/>
  </mergeCells>
  <conditionalFormatting sqref="B5:R8">
    <cfRule type="cellIs" dxfId="2" priority="3" stopIfTrue="1" operator="equal">
      <formula>0</formula>
    </cfRule>
  </conditionalFormatting>
  <conditionalFormatting sqref="E20">
    <cfRule type="cellIs" dxfId="1" priority="2" stopIfTrue="1" operator="equal">
      <formula>0</formula>
    </cfRule>
  </conditionalFormatting>
  <conditionalFormatting sqref="F20:G20">
    <cfRule type="cellIs" dxfId="0" priority="1" stopIfTrue="1" operator="equal">
      <formula>0</formula>
    </cfRule>
  </conditionalFormatting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showGridLines="0" zoomScaleNormal="100" zoomScaleSheetLayoutView="100" workbookViewId="0">
      <selection activeCell="G13" sqref="G13"/>
    </sheetView>
  </sheetViews>
  <sheetFormatPr defaultColWidth="9.140625" defaultRowHeight="17.100000000000001" customHeight="1" x14ac:dyDescent="0.2"/>
  <cols>
    <col min="1" max="1" width="30.28515625" style="1" customWidth="1"/>
    <col min="2" max="2" width="15.85546875" style="1" customWidth="1"/>
    <col min="3" max="3" width="11.7109375" style="1" customWidth="1"/>
    <col min="4" max="5" width="10.42578125" style="1" bestFit="1" customWidth="1"/>
    <col min="6" max="8" width="10.140625" style="1" customWidth="1"/>
    <col min="9" max="9" width="10.42578125" style="1" hidden="1" customWidth="1"/>
    <col min="10" max="11" width="9.140625" style="1" hidden="1" customWidth="1"/>
    <col min="12" max="16384" width="9.140625" style="1"/>
  </cols>
  <sheetData>
    <row r="1" spans="1:11" ht="17.100000000000001" customHeight="1" x14ac:dyDescent="0.2">
      <c r="A1" s="21" t="s">
        <v>98</v>
      </c>
    </row>
    <row r="2" spans="1:11" ht="17.100000000000001" customHeight="1" x14ac:dyDescent="0.2">
      <c r="B2" s="21"/>
      <c r="C2" s="21"/>
      <c r="H2" s="109" t="s">
        <v>97</v>
      </c>
    </row>
    <row r="3" spans="1:11" ht="17.100000000000001" customHeight="1" x14ac:dyDescent="0.2">
      <c r="A3" s="15" t="s">
        <v>96</v>
      </c>
      <c r="B3" s="15" t="s">
        <v>19</v>
      </c>
      <c r="C3" s="15">
        <v>2011</v>
      </c>
      <c r="D3" s="15">
        <v>2012</v>
      </c>
      <c r="E3" s="15">
        <v>2013</v>
      </c>
      <c r="F3" s="15">
        <v>2014</v>
      </c>
      <c r="G3" s="15">
        <v>2015</v>
      </c>
      <c r="H3" s="15">
        <v>2016</v>
      </c>
    </row>
    <row r="4" spans="1:11" ht="17.100000000000001" customHeight="1" x14ac:dyDescent="0.2">
      <c r="A4" s="1373" t="s">
        <v>95</v>
      </c>
      <c r="B4" s="107" t="s">
        <v>94</v>
      </c>
      <c r="C4" s="106">
        <v>1844078</v>
      </c>
      <c r="D4" s="106">
        <v>1435257</v>
      </c>
      <c r="E4" s="106">
        <v>1763452</v>
      </c>
      <c r="F4" s="106">
        <v>1523911</v>
      </c>
      <c r="G4" s="85">
        <f>'[18]HBÚ 7'!G4+'[19]HBÚ 7'!G4+'[20]HBÚ 7'!G4+'[21]HBÚ 7'!G4+'[22]HBÚ 7'!G4</f>
        <v>1847006</v>
      </c>
      <c r="H4" s="108">
        <v>2494069</v>
      </c>
    </row>
    <row r="5" spans="1:11" ht="17.100000000000001" customHeight="1" x14ac:dyDescent="0.2">
      <c r="A5" s="1373"/>
      <c r="B5" s="107" t="s">
        <v>88</v>
      </c>
      <c r="C5" s="104">
        <v>120.74</v>
      </c>
      <c r="D5" s="104">
        <v>93.97</v>
      </c>
      <c r="E5" s="104">
        <v>115.46</v>
      </c>
      <c r="F5" s="104">
        <v>99.78</v>
      </c>
      <c r="G5" s="104">
        <f>'[18]HBÚ 7'!G5+'[19]HBÚ 7'!G5+'[20]HBÚ 7'!G5+'[21]HBÚ 7'!G5+'[22]HBÚ 7'!G5</f>
        <v>120.94</v>
      </c>
      <c r="H5" s="7">
        <v>163.31</v>
      </c>
    </row>
    <row r="6" spans="1:11" ht="17.100000000000001" customHeight="1" x14ac:dyDescent="0.2">
      <c r="A6" s="1577" t="s">
        <v>93</v>
      </c>
      <c r="B6" s="1577"/>
      <c r="C6" s="1577"/>
      <c r="D6" s="1577"/>
      <c r="E6" s="1577"/>
      <c r="F6" s="1577"/>
      <c r="G6" s="1577"/>
      <c r="H6" s="1577"/>
    </row>
    <row r="7" spans="1:11" ht="17.100000000000001" customHeight="1" x14ac:dyDescent="0.2">
      <c r="A7" s="1373" t="s">
        <v>92</v>
      </c>
      <c r="B7" s="7" t="s">
        <v>91</v>
      </c>
      <c r="C7" s="106">
        <v>24050</v>
      </c>
      <c r="D7" s="106">
        <v>21170</v>
      </c>
      <c r="E7" s="106">
        <v>29310</v>
      </c>
      <c r="F7" s="106">
        <v>17350</v>
      </c>
      <c r="G7" s="85">
        <f>'[18]HBÚ 7'!G7+'[19]HBÚ 7'!G7+'[20]HBÚ 7'!G7+'[21]HBÚ 7'!G7+'[22]HBÚ 7'!G7</f>
        <v>20800</v>
      </c>
      <c r="H7" s="105">
        <v>26500</v>
      </c>
    </row>
    <row r="8" spans="1:11" ht="17.100000000000001" customHeight="1" x14ac:dyDescent="0.2">
      <c r="A8" s="1373"/>
      <c r="B8" s="15" t="s">
        <v>88</v>
      </c>
      <c r="C8" s="104">
        <v>168.87</v>
      </c>
      <c r="D8" s="104">
        <v>148.65</v>
      </c>
      <c r="E8" s="104">
        <v>205.81</v>
      </c>
      <c r="F8" s="104">
        <v>121.83</v>
      </c>
      <c r="G8" s="104">
        <f>'[18]HBÚ 7'!G8+'[19]HBÚ 7'!G8+'[20]HBÚ 7'!G8+'[21]HBÚ 7'!G8+'[22]HBÚ 7'!G8</f>
        <v>146.06</v>
      </c>
      <c r="H8" s="7">
        <v>186.09</v>
      </c>
    </row>
    <row r="9" spans="1:11" ht="17.100000000000001" customHeight="1" x14ac:dyDescent="0.2">
      <c r="A9" s="1373" t="s">
        <v>90</v>
      </c>
      <c r="B9" s="7" t="s">
        <v>89</v>
      </c>
      <c r="C9" s="106">
        <v>26040</v>
      </c>
      <c r="D9" s="106">
        <v>34500</v>
      </c>
      <c r="E9" s="106">
        <v>30140</v>
      </c>
      <c r="F9" s="106">
        <v>28160</v>
      </c>
      <c r="G9" s="85">
        <f>'[18]HBÚ 7'!G9+'[19]HBÚ 7'!G9+'[20]HBÚ 7'!G9+'[21]HBÚ 7'!G9+'[22]HBÚ 7'!G9</f>
        <v>31730</v>
      </c>
      <c r="H9" s="105">
        <v>32520</v>
      </c>
    </row>
    <row r="10" spans="1:11" ht="17.100000000000001" customHeight="1" x14ac:dyDescent="0.2">
      <c r="A10" s="1373"/>
      <c r="B10" s="15" t="s">
        <v>88</v>
      </c>
      <c r="C10" s="104">
        <v>133.93</v>
      </c>
      <c r="D10" s="104">
        <v>177.44</v>
      </c>
      <c r="E10" s="104">
        <v>155.02000000000001</v>
      </c>
      <c r="F10" s="104">
        <v>144.83000000000001</v>
      </c>
      <c r="G10" s="104">
        <f>'[18]HBÚ 7'!G10+'[19]HBÚ 7'!G10+'[20]HBÚ 7'!G10+'[21]HBÚ 7'!G10+'[22]HBÚ 7'!G10</f>
        <v>163.19</v>
      </c>
      <c r="H10" s="7">
        <v>167.25</v>
      </c>
    </row>
    <row r="11" spans="1:11" ht="17.100000000000001" customHeight="1" x14ac:dyDescent="0.2">
      <c r="A11" s="1599" t="s">
        <v>87</v>
      </c>
      <c r="B11" s="1599"/>
      <c r="C11" s="1599"/>
      <c r="D11" s="1599"/>
      <c r="E11" s="1599"/>
      <c r="F11" s="1599"/>
      <c r="G11" s="1599"/>
      <c r="H11" s="1599"/>
      <c r="I11" s="1599"/>
      <c r="J11" s="1599"/>
      <c r="K11" s="1599"/>
    </row>
    <row r="12" spans="1:11" ht="17.100000000000001" customHeight="1" x14ac:dyDescent="0.2">
      <c r="A12" s="1599"/>
      <c r="B12" s="1599"/>
      <c r="C12" s="1599"/>
      <c r="D12" s="1599"/>
      <c r="E12" s="1599"/>
      <c r="F12" s="1599"/>
      <c r="G12" s="1599"/>
      <c r="H12" s="1599"/>
      <c r="I12" s="1599"/>
      <c r="J12" s="1599"/>
      <c r="K12" s="1599"/>
    </row>
    <row r="13" spans="1:11" ht="17.100000000000001" customHeight="1" x14ac:dyDescent="0.2">
      <c r="E13" s="93"/>
    </row>
    <row r="14" spans="1:11" ht="17.100000000000001" customHeight="1" x14ac:dyDescent="0.2">
      <c r="E14" s="93"/>
    </row>
    <row r="15" spans="1:11" ht="17.100000000000001" customHeight="1" x14ac:dyDescent="0.2">
      <c r="E15" s="17"/>
    </row>
    <row r="18" spans="1:4" ht="17.100000000000001" customHeight="1" x14ac:dyDescent="0.2">
      <c r="D18" s="103"/>
    </row>
    <row r="22" spans="1:4" ht="17.100000000000001" customHeight="1" x14ac:dyDescent="0.2">
      <c r="A22" s="102"/>
      <c r="B22" s="96"/>
      <c r="C22" s="96"/>
      <c r="D22" s="96"/>
    </row>
    <row r="23" spans="1:4" ht="17.100000000000001" customHeight="1" x14ac:dyDescent="0.2">
      <c r="A23" s="96"/>
      <c r="B23" s="96"/>
      <c r="C23" s="96"/>
      <c r="D23" s="96"/>
    </row>
    <row r="24" spans="1:4" ht="17.100000000000001" customHeight="1" x14ac:dyDescent="0.2">
      <c r="A24" s="96"/>
      <c r="B24" s="101"/>
      <c r="C24" s="101"/>
      <c r="D24" s="101"/>
    </row>
    <row r="25" spans="1:4" ht="17.100000000000001" customHeight="1" x14ac:dyDescent="0.2">
      <c r="A25" s="100"/>
      <c r="B25" s="96"/>
      <c r="C25" s="96"/>
      <c r="D25" s="96"/>
    </row>
    <row r="26" spans="1:4" ht="17.100000000000001" customHeight="1" x14ac:dyDescent="0.2">
      <c r="A26" s="96"/>
      <c r="B26" s="97"/>
      <c r="C26" s="99"/>
      <c r="D26" s="99"/>
    </row>
    <row r="27" spans="1:4" ht="17.100000000000001" customHeight="1" x14ac:dyDescent="0.2">
      <c r="A27" s="100"/>
      <c r="B27" s="99"/>
      <c r="C27" s="99"/>
      <c r="D27" s="99"/>
    </row>
    <row r="28" spans="1:4" ht="17.100000000000001" customHeight="1" x14ac:dyDescent="0.2">
      <c r="A28" s="100"/>
      <c r="B28" s="96"/>
      <c r="C28" s="96"/>
      <c r="D28" s="96"/>
    </row>
    <row r="29" spans="1:4" ht="17.100000000000001" customHeight="1" x14ac:dyDescent="0.2">
      <c r="A29" s="100"/>
      <c r="B29" s="97"/>
      <c r="C29" s="99"/>
      <c r="D29" s="99"/>
    </row>
    <row r="30" spans="1:4" ht="17.100000000000001" customHeight="1" x14ac:dyDescent="0.2">
      <c r="A30" s="96"/>
      <c r="B30" s="96"/>
      <c r="C30" s="99"/>
      <c r="D30" s="99"/>
    </row>
    <row r="31" spans="1:4" ht="17.100000000000001" customHeight="1" x14ac:dyDescent="0.2">
      <c r="A31" s="98"/>
      <c r="B31" s="97"/>
      <c r="C31" s="96"/>
      <c r="D31" s="96"/>
    </row>
    <row r="32" spans="1:4" ht="17.100000000000001" customHeight="1" x14ac:dyDescent="0.2">
      <c r="A32" s="95"/>
      <c r="B32" s="93"/>
      <c r="C32" s="93"/>
      <c r="D32" s="93"/>
    </row>
    <row r="33" spans="1:4" ht="17.100000000000001" customHeight="1" x14ac:dyDescent="0.2">
      <c r="B33" s="93"/>
      <c r="C33" s="93"/>
      <c r="D33" s="93"/>
    </row>
    <row r="34" spans="1:4" ht="17.100000000000001" customHeight="1" x14ac:dyDescent="0.2">
      <c r="A34" s="94"/>
      <c r="B34" s="93"/>
      <c r="C34" s="93"/>
      <c r="D34" s="93"/>
    </row>
  </sheetData>
  <sheetProtection selectLockedCells="1"/>
  <mergeCells count="5">
    <mergeCell ref="A4:A5"/>
    <mergeCell ref="A7:A8"/>
    <mergeCell ref="A6:H6"/>
    <mergeCell ref="A9:A10"/>
    <mergeCell ref="A11:K1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showGridLines="0" topLeftCell="A4" zoomScaleNormal="100" zoomScaleSheetLayoutView="100" workbookViewId="0">
      <selection activeCell="I20" sqref="I20"/>
    </sheetView>
  </sheetViews>
  <sheetFormatPr defaultColWidth="9.140625" defaultRowHeight="20.100000000000001" customHeight="1" x14ac:dyDescent="0.2"/>
  <cols>
    <col min="1" max="1" width="20.5703125" style="82" customWidth="1"/>
    <col min="2" max="2" width="7.7109375" style="82" customWidth="1"/>
    <col min="3" max="4" width="8.140625" style="82" customWidth="1"/>
    <col min="5" max="6" width="8.28515625" style="82" customWidth="1"/>
    <col min="7" max="7" width="10.140625" style="82" bestFit="1" customWidth="1"/>
    <col min="8" max="8" width="7.42578125" style="82" customWidth="1"/>
    <col min="9" max="9" width="8.42578125" style="82" customWidth="1"/>
    <col min="10" max="10" width="7.42578125" style="82" customWidth="1"/>
    <col min="11" max="12" width="7.5703125" style="82" customWidth="1"/>
    <col min="13" max="13" width="7.42578125" style="82" customWidth="1"/>
    <col min="14" max="15" width="7.5703125" style="82" customWidth="1"/>
    <col min="16" max="17" width="6.85546875" style="82" customWidth="1"/>
    <col min="18" max="18" width="6.7109375" style="82" customWidth="1"/>
    <col min="19" max="16384" width="9.140625" style="82"/>
  </cols>
  <sheetData>
    <row r="1" spans="1:18" ht="20.100000000000001" customHeight="1" x14ac:dyDescent="0.2">
      <c r="A1" s="90" t="s">
        <v>86</v>
      </c>
    </row>
    <row r="2" spans="1:18" ht="20.100000000000001" customHeight="1" x14ac:dyDescent="0.2">
      <c r="I2" s="38"/>
      <c r="J2" s="38"/>
      <c r="K2" s="38"/>
      <c r="L2" s="38"/>
      <c r="M2" s="38"/>
      <c r="O2" s="22"/>
      <c r="P2" s="22"/>
      <c r="Q2" s="22"/>
      <c r="R2" s="36" t="s">
        <v>85</v>
      </c>
    </row>
    <row r="3" spans="1:18" ht="20.100000000000001" customHeight="1" x14ac:dyDescent="0.2">
      <c r="A3" s="1600" t="s">
        <v>57</v>
      </c>
      <c r="B3" s="1472" t="s">
        <v>84</v>
      </c>
      <c r="C3" s="1472"/>
      <c r="D3" s="1472"/>
      <c r="E3" s="1472"/>
      <c r="F3" s="1472"/>
      <c r="G3" s="1472"/>
      <c r="H3" s="1472"/>
      <c r="I3" s="1472"/>
      <c r="J3" s="1472"/>
      <c r="K3" s="1472"/>
      <c r="L3" s="1472"/>
      <c r="M3" s="1472"/>
      <c r="N3" s="1472"/>
      <c r="O3" s="1472"/>
      <c r="P3" s="1472"/>
      <c r="Q3" s="1472"/>
      <c r="R3" s="1472"/>
    </row>
    <row r="4" spans="1:18" ht="20.100000000000001" customHeight="1" x14ac:dyDescent="0.2">
      <c r="A4" s="1601"/>
      <c r="B4" s="1602" t="s">
        <v>83</v>
      </c>
      <c r="C4" s="1603"/>
      <c r="D4" s="1603"/>
      <c r="E4" s="1603"/>
      <c r="F4" s="1603"/>
      <c r="G4" s="1604"/>
      <c r="H4" s="1603" t="s">
        <v>82</v>
      </c>
      <c r="I4" s="1603"/>
      <c r="J4" s="1603"/>
      <c r="K4" s="1603"/>
      <c r="L4" s="1604"/>
      <c r="M4" s="1472" t="s">
        <v>81</v>
      </c>
      <c r="N4" s="1472"/>
      <c r="O4" s="1472"/>
      <c r="P4" s="1472"/>
      <c r="Q4" s="1472"/>
      <c r="R4" s="1399"/>
    </row>
    <row r="5" spans="1:18" ht="20.100000000000001" customHeight="1" x14ac:dyDescent="0.2">
      <c r="A5" s="1601"/>
      <c r="B5" s="88">
        <v>2011</v>
      </c>
      <c r="C5" s="88">
        <v>2012</v>
      </c>
      <c r="D5" s="88">
        <v>2013</v>
      </c>
      <c r="E5" s="88">
        <v>2014</v>
      </c>
      <c r="F5" s="88">
        <v>2015</v>
      </c>
      <c r="G5" s="88">
        <v>2016</v>
      </c>
      <c r="H5" s="88">
        <v>2012</v>
      </c>
      <c r="I5" s="88">
        <v>2013</v>
      </c>
      <c r="J5" s="88">
        <v>2014</v>
      </c>
      <c r="K5" s="88">
        <v>2015</v>
      </c>
      <c r="L5" s="88">
        <v>2016</v>
      </c>
      <c r="M5" s="88">
        <v>2011</v>
      </c>
      <c r="N5" s="88">
        <v>2012</v>
      </c>
      <c r="O5" s="88">
        <v>2013</v>
      </c>
      <c r="P5" s="88">
        <v>2014</v>
      </c>
      <c r="Q5" s="88">
        <v>2015</v>
      </c>
      <c r="R5" s="88">
        <v>2016</v>
      </c>
    </row>
    <row r="6" spans="1:18" ht="20.100000000000001" customHeight="1" x14ac:dyDescent="0.2">
      <c r="A6" s="86" t="s">
        <v>80</v>
      </c>
      <c r="B6" s="85"/>
      <c r="C6" s="85"/>
      <c r="D6" s="85"/>
      <c r="E6" s="85"/>
      <c r="F6" s="85"/>
      <c r="G6" s="85">
        <v>0</v>
      </c>
      <c r="H6" s="85">
        <v>11448</v>
      </c>
      <c r="I6" s="85">
        <v>9984</v>
      </c>
      <c r="J6" s="85">
        <v>8972</v>
      </c>
      <c r="K6" s="85">
        <f>'[18]HBÚ 5-6'!K6+'[19]HBÚ 5-6'!K6+'[20]HBÚ 5-6'!K6+'[21]HBÚ 5-6'!K6+'[22]HBÚ 5-6'!K6</f>
        <v>9586</v>
      </c>
      <c r="L6" s="84">
        <v>8358</v>
      </c>
      <c r="M6" s="85">
        <v>692</v>
      </c>
      <c r="N6" s="85">
        <v>1653</v>
      </c>
      <c r="O6" s="85">
        <v>1654</v>
      </c>
      <c r="P6" s="85">
        <v>1207</v>
      </c>
      <c r="Q6" s="85">
        <f>'[18]HBÚ 5-6'!P6+'[19]HBÚ 5-6'!P6+'[20]HBÚ 5-6'!P6+'[21]HBÚ 5-6'!P6+'[22]HBÚ 5-6'!P6</f>
        <v>1126</v>
      </c>
      <c r="R6" s="84">
        <v>1126</v>
      </c>
    </row>
    <row r="7" spans="1:18" ht="20.100000000000001" customHeight="1" x14ac:dyDescent="0.2">
      <c r="A7" s="86" t="s">
        <v>79</v>
      </c>
      <c r="B7" s="85"/>
      <c r="C7" s="85"/>
      <c r="D7" s="85"/>
      <c r="E7" s="85"/>
      <c r="F7" s="85"/>
      <c r="G7" s="85">
        <v>0</v>
      </c>
      <c r="H7" s="85"/>
      <c r="I7" s="85"/>
      <c r="J7" s="85">
        <v>0</v>
      </c>
      <c r="K7" s="85">
        <f>'[18]HBÚ 5-6'!K7+'[19]HBÚ 5-6'!K7+'[20]HBÚ 5-6'!K7+'[21]HBÚ 5-6'!K7+'[22]HBÚ 5-6'!K7</f>
        <v>0</v>
      </c>
      <c r="L7" s="85"/>
      <c r="M7" s="85">
        <v>1988</v>
      </c>
      <c r="N7" s="85">
        <v>2103</v>
      </c>
      <c r="O7" s="85">
        <v>1673</v>
      </c>
      <c r="P7" s="85">
        <v>1560</v>
      </c>
      <c r="Q7" s="85">
        <f>'[18]HBÚ 5-6'!P7+'[19]HBÚ 5-6'!P7+'[20]HBÚ 5-6'!P7+'[21]HBÚ 5-6'!P7+'[22]HBÚ 5-6'!P7</f>
        <v>1301</v>
      </c>
      <c r="R7" s="31">
        <v>1430</v>
      </c>
    </row>
    <row r="8" spans="1:18" ht="20.100000000000001" customHeight="1" x14ac:dyDescent="0.2">
      <c r="A8" s="33" t="s">
        <v>23</v>
      </c>
      <c r="B8" s="84">
        <v>0</v>
      </c>
      <c r="C8" s="84">
        <v>0</v>
      </c>
      <c r="D8" s="84">
        <f t="shared" ref="D8:R8" si="0">SUM(D6:D7)</f>
        <v>0</v>
      </c>
      <c r="E8" s="84">
        <f t="shared" si="0"/>
        <v>0</v>
      </c>
      <c r="F8" s="84">
        <f t="shared" si="0"/>
        <v>0</v>
      </c>
      <c r="G8" s="84">
        <f t="shared" si="0"/>
        <v>0</v>
      </c>
      <c r="H8" s="84">
        <f t="shared" si="0"/>
        <v>11448</v>
      </c>
      <c r="I8" s="84">
        <f t="shared" si="0"/>
        <v>9984</v>
      </c>
      <c r="J8" s="84">
        <f t="shared" si="0"/>
        <v>8972</v>
      </c>
      <c r="K8" s="84">
        <f t="shared" si="0"/>
        <v>9586</v>
      </c>
      <c r="L8" s="84">
        <f t="shared" si="0"/>
        <v>8358</v>
      </c>
      <c r="M8" s="84">
        <f t="shared" si="0"/>
        <v>2680</v>
      </c>
      <c r="N8" s="84">
        <f t="shared" si="0"/>
        <v>3756</v>
      </c>
      <c r="O8" s="84">
        <f t="shared" si="0"/>
        <v>3327</v>
      </c>
      <c r="P8" s="84">
        <f t="shared" si="0"/>
        <v>2767</v>
      </c>
      <c r="Q8" s="84">
        <f t="shared" si="0"/>
        <v>2427</v>
      </c>
      <c r="R8" s="84">
        <f t="shared" si="0"/>
        <v>2556</v>
      </c>
    </row>
    <row r="10" spans="1:18" s="91" customFormat="1" ht="20.100000000000001" customHeight="1" x14ac:dyDescent="0.2">
      <c r="A10" s="92"/>
    </row>
    <row r="11" spans="1:18" ht="20.100000000000001" customHeight="1" x14ac:dyDescent="0.2">
      <c r="A11" s="35"/>
    </row>
    <row r="12" spans="1:18" ht="20.100000000000001" customHeight="1" x14ac:dyDescent="0.2">
      <c r="A12" s="90" t="s">
        <v>78</v>
      </c>
    </row>
    <row r="13" spans="1:18" ht="20.100000000000001" customHeight="1" x14ac:dyDescent="0.2">
      <c r="A13" s="89"/>
      <c r="F13" s="36" t="s">
        <v>77</v>
      </c>
      <c r="G13" s="36"/>
    </row>
    <row r="14" spans="1:18" ht="20.100000000000001" customHeight="1" x14ac:dyDescent="0.2">
      <c r="A14" s="1600" t="s">
        <v>57</v>
      </c>
      <c r="B14" s="1472" t="s">
        <v>76</v>
      </c>
      <c r="C14" s="1472"/>
      <c r="D14" s="1472"/>
      <c r="E14" s="1472"/>
      <c r="F14" s="1472"/>
      <c r="G14" s="1472"/>
    </row>
    <row r="15" spans="1:18" ht="20.100000000000001" customHeight="1" x14ac:dyDescent="0.2">
      <c r="A15" s="1601"/>
      <c r="B15" s="88">
        <v>2011</v>
      </c>
      <c r="C15" s="88">
        <v>2012</v>
      </c>
      <c r="D15" s="88">
        <v>2013</v>
      </c>
      <c r="E15" s="88">
        <v>2014</v>
      </c>
      <c r="F15" s="88">
        <v>2015</v>
      </c>
      <c r="G15" s="88">
        <v>2016</v>
      </c>
    </row>
    <row r="16" spans="1:18" ht="20.100000000000001" customHeight="1" x14ac:dyDescent="0.2">
      <c r="A16" s="86" t="s">
        <v>75</v>
      </c>
      <c r="B16" s="85">
        <v>46820</v>
      </c>
      <c r="C16" s="85">
        <v>47329</v>
      </c>
      <c r="D16" s="85">
        <v>59556</v>
      </c>
      <c r="E16" s="85">
        <v>50550.192000000003</v>
      </c>
      <c r="F16" s="85">
        <f>'[18]HBÚ 5-6'!F16+'[19]HBÚ 5-6'!F16+'[20]HBÚ 5-6'!F16+'[21]HBÚ 5-6'!F16+'[22]HBÚ 5-6'!F16</f>
        <v>49411.296999999999</v>
      </c>
      <c r="G16" s="87">
        <v>56373.201000000001</v>
      </c>
    </row>
    <row r="17" spans="1:7" ht="20.100000000000001" customHeight="1" x14ac:dyDescent="0.2">
      <c r="A17" s="86" t="s">
        <v>74</v>
      </c>
      <c r="B17" s="85">
        <v>6150</v>
      </c>
      <c r="C17" s="85">
        <v>5713</v>
      </c>
      <c r="D17" s="85">
        <v>5395</v>
      </c>
      <c r="E17" s="85">
        <v>4417.41</v>
      </c>
      <c r="F17" s="85">
        <f>'[18]HBÚ 5-6'!F17+'[19]HBÚ 5-6'!F17+'[20]HBÚ 5-6'!F17+'[21]HBÚ 5-6'!F17+'[22]HBÚ 5-6'!F17</f>
        <v>4968.45</v>
      </c>
      <c r="G17" s="87">
        <v>4032.8449999999998</v>
      </c>
    </row>
    <row r="18" spans="1:7" ht="20.100000000000001" customHeight="1" x14ac:dyDescent="0.2">
      <c r="A18" s="86" t="s">
        <v>73</v>
      </c>
      <c r="B18" s="85"/>
      <c r="C18" s="85"/>
      <c r="D18" s="85"/>
      <c r="E18" s="85"/>
      <c r="F18" s="85"/>
      <c r="G18" s="87">
        <v>0.05</v>
      </c>
    </row>
    <row r="19" spans="1:7" ht="20.100000000000001" customHeight="1" x14ac:dyDescent="0.2">
      <c r="A19" s="86" t="s">
        <v>72</v>
      </c>
      <c r="B19" s="85">
        <v>44959</v>
      </c>
      <c r="C19" s="85">
        <v>44804.421000000002</v>
      </c>
      <c r="D19" s="85">
        <v>35431</v>
      </c>
      <c r="E19" s="85">
        <v>36102</v>
      </c>
      <c r="F19" s="85">
        <f>'[18]HBÚ 5-6'!F19+'[19]HBÚ 5-6'!F19+'[20]HBÚ 5-6'!F19+'[21]HBÚ 5-6'!F19+'[22]HBÚ 5-6'!F19</f>
        <v>36215</v>
      </c>
      <c r="G19" s="85">
        <v>32319</v>
      </c>
    </row>
    <row r="20" spans="1:7" ht="20.100000000000001" customHeight="1" x14ac:dyDescent="0.2">
      <c r="A20" s="33" t="s">
        <v>71</v>
      </c>
      <c r="B20" s="84">
        <f t="shared" ref="B20:G20" si="1">SUM(B16:B19)</f>
        <v>97929</v>
      </c>
      <c r="C20" s="84">
        <f t="shared" si="1"/>
        <v>97846.421000000002</v>
      </c>
      <c r="D20" s="84">
        <f t="shared" si="1"/>
        <v>100382</v>
      </c>
      <c r="E20" s="84">
        <f t="shared" si="1"/>
        <v>91069.601999999999</v>
      </c>
      <c r="F20" s="84">
        <f t="shared" si="1"/>
        <v>90594.747000000003</v>
      </c>
      <c r="G20" s="83">
        <f t="shared" si="1"/>
        <v>92725.096000000005</v>
      </c>
    </row>
  </sheetData>
  <sheetProtection selectLockedCells="1"/>
  <mergeCells count="7">
    <mergeCell ref="M4:R4"/>
    <mergeCell ref="A14:A15"/>
    <mergeCell ref="A3:A5"/>
    <mergeCell ref="B3:R3"/>
    <mergeCell ref="B4:G4"/>
    <mergeCell ref="H4:L4"/>
    <mergeCell ref="B14:G14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showGridLines="0" zoomScaleNormal="100" zoomScaleSheetLayoutView="100" workbookViewId="0">
      <selection activeCell="S16" sqref="S16"/>
    </sheetView>
  </sheetViews>
  <sheetFormatPr defaultRowHeight="20.100000000000001" customHeight="1" x14ac:dyDescent="0.2"/>
  <cols>
    <col min="1" max="1" width="19.5703125" style="66" customWidth="1"/>
    <col min="2" max="19" width="7.28515625" style="66" customWidth="1"/>
    <col min="20" max="16384" width="9.140625" style="66"/>
  </cols>
  <sheetData>
    <row r="1" spans="1:20" ht="20.100000000000001" customHeight="1" x14ac:dyDescent="0.2">
      <c r="A1" s="81" t="s">
        <v>70</v>
      </c>
      <c r="O1" s="80"/>
      <c r="P1" s="80"/>
      <c r="Q1" s="80"/>
      <c r="R1" s="80"/>
      <c r="S1" s="80"/>
    </row>
    <row r="2" spans="1:20" ht="20.100000000000001" customHeight="1" x14ac:dyDescent="0.2">
      <c r="S2" s="79" t="s">
        <v>69</v>
      </c>
    </row>
    <row r="3" spans="1:20" ht="20.100000000000001" customHeight="1" x14ac:dyDescent="0.2">
      <c r="A3" s="1605" t="s">
        <v>57</v>
      </c>
      <c r="B3" s="1472" t="s">
        <v>45</v>
      </c>
      <c r="C3" s="1472"/>
      <c r="D3" s="1472"/>
      <c r="E3" s="1472"/>
      <c r="F3" s="1472"/>
      <c r="G3" s="1472"/>
      <c r="H3" s="1472"/>
      <c r="I3" s="1472"/>
      <c r="J3" s="1472"/>
      <c r="K3" s="1472"/>
      <c r="L3" s="1472"/>
      <c r="M3" s="1472"/>
      <c r="N3" s="1472"/>
      <c r="O3" s="1472"/>
      <c r="P3" s="1472"/>
      <c r="Q3" s="1472"/>
      <c r="R3" s="1472"/>
      <c r="S3" s="1472"/>
    </row>
    <row r="4" spans="1:20" ht="20.100000000000001" customHeight="1" x14ac:dyDescent="0.2">
      <c r="A4" s="1606"/>
      <c r="B4" s="1602" t="s">
        <v>68</v>
      </c>
      <c r="C4" s="1603"/>
      <c r="D4" s="1603"/>
      <c r="E4" s="1603"/>
      <c r="F4" s="1603"/>
      <c r="G4" s="1604"/>
      <c r="H4" s="1602" t="s">
        <v>67</v>
      </c>
      <c r="I4" s="1603"/>
      <c r="J4" s="1603"/>
      <c r="K4" s="1603"/>
      <c r="L4" s="1603"/>
      <c r="M4" s="1604"/>
      <c r="N4" s="1472" t="s">
        <v>66</v>
      </c>
      <c r="O4" s="1472"/>
      <c r="P4" s="1472"/>
      <c r="Q4" s="1472"/>
      <c r="R4" s="1472"/>
      <c r="S4" s="1472"/>
    </row>
    <row r="5" spans="1:20" ht="20.100000000000001" customHeight="1" x14ac:dyDescent="0.2">
      <c r="A5" s="1607"/>
      <c r="B5" s="33">
        <v>2011</v>
      </c>
      <c r="C5" s="33">
        <v>2012</v>
      </c>
      <c r="D5" s="33">
        <v>2013</v>
      </c>
      <c r="E5" s="33">
        <v>2014</v>
      </c>
      <c r="F5" s="33">
        <v>2015</v>
      </c>
      <c r="G5" s="33">
        <v>2016</v>
      </c>
      <c r="H5" s="33">
        <v>2011</v>
      </c>
      <c r="I5" s="33">
        <v>2012</v>
      </c>
      <c r="J5" s="33">
        <v>2013</v>
      </c>
      <c r="K5" s="33">
        <v>2014</v>
      </c>
      <c r="L5" s="33">
        <v>2015</v>
      </c>
      <c r="M5" s="33">
        <v>2016</v>
      </c>
      <c r="N5" s="33">
        <v>2011</v>
      </c>
      <c r="O5" s="33">
        <v>2012</v>
      </c>
      <c r="P5" s="33">
        <v>2013</v>
      </c>
      <c r="Q5" s="33">
        <v>2014</v>
      </c>
      <c r="R5" s="33">
        <v>2015</v>
      </c>
      <c r="S5" s="33">
        <v>2016</v>
      </c>
    </row>
    <row r="6" spans="1:20" ht="20.100000000000001" customHeight="1" x14ac:dyDescent="0.2">
      <c r="A6" s="29" t="s">
        <v>65</v>
      </c>
      <c r="B6" s="48">
        <v>270</v>
      </c>
      <c r="C6" s="48">
        <v>291</v>
      </c>
      <c r="D6" s="48">
        <v>271</v>
      </c>
      <c r="E6" s="48">
        <v>303</v>
      </c>
      <c r="F6" s="47">
        <f>'[23]HBÚ 4'!F6+'[24]HBÚ 4'!F6+'[25]HBÚ 4'!F6+'[26]HBÚ 4'!F6+'[27]HBÚ 4'!F6</f>
        <v>353</v>
      </c>
      <c r="G6" s="78">
        <v>294</v>
      </c>
      <c r="H6" s="48">
        <v>24</v>
      </c>
      <c r="I6" s="48">
        <v>19</v>
      </c>
      <c r="J6" s="48">
        <v>22</v>
      </c>
      <c r="K6" s="48">
        <v>21</v>
      </c>
      <c r="L6" s="47">
        <f>'[23]HBÚ 4'!K6+'[24]HBÚ 4'!K6+'[25]HBÚ 4'!K6+'[26]HBÚ 4'!K6+'[27]HBÚ 4'!K6</f>
        <v>20</v>
      </c>
      <c r="M6" s="47">
        <v>21</v>
      </c>
      <c r="N6" s="77">
        <v>709</v>
      </c>
      <c r="O6" s="48">
        <v>336</v>
      </c>
      <c r="P6" s="48">
        <f t="shared" ref="P6:R10" si="0">D6+J6</f>
        <v>293</v>
      </c>
      <c r="Q6" s="48">
        <f t="shared" si="0"/>
        <v>324</v>
      </c>
      <c r="R6" s="48">
        <f t="shared" si="0"/>
        <v>373</v>
      </c>
      <c r="S6" s="76">
        <v>315</v>
      </c>
      <c r="T6" s="69"/>
    </row>
    <row r="7" spans="1:20" ht="20.100000000000001" customHeight="1" x14ac:dyDescent="0.2">
      <c r="A7" s="29" t="s">
        <v>64</v>
      </c>
      <c r="B7" s="48">
        <v>431</v>
      </c>
      <c r="C7" s="48">
        <v>425</v>
      </c>
      <c r="D7" s="48">
        <v>393</v>
      </c>
      <c r="E7" s="48">
        <v>369</v>
      </c>
      <c r="F7" s="47">
        <f>'[23]HBÚ 4'!F7+'[24]HBÚ 4'!F7+'[25]HBÚ 4'!F7+'[26]HBÚ 4'!F7+'[27]HBÚ 4'!F7</f>
        <v>224</v>
      </c>
      <c r="G7" s="78">
        <v>196</v>
      </c>
      <c r="H7" s="48">
        <v>3</v>
      </c>
      <c r="I7" s="48">
        <v>0</v>
      </c>
      <c r="J7" s="48">
        <v>87</v>
      </c>
      <c r="K7" s="48">
        <v>91</v>
      </c>
      <c r="L7" s="47">
        <f>'[23]HBÚ 4'!K7+'[24]HBÚ 4'!K7+'[25]HBÚ 4'!K7+'[26]HBÚ 4'!K7+'[27]HBÚ 4'!K7</f>
        <v>72</v>
      </c>
      <c r="M7" s="47">
        <v>70</v>
      </c>
      <c r="N7" s="77">
        <v>345</v>
      </c>
      <c r="O7" s="48">
        <v>309</v>
      </c>
      <c r="P7" s="48">
        <f t="shared" si="0"/>
        <v>480</v>
      </c>
      <c r="Q7" s="48">
        <f t="shared" si="0"/>
        <v>460</v>
      </c>
      <c r="R7" s="48">
        <f t="shared" si="0"/>
        <v>296</v>
      </c>
      <c r="S7" s="76">
        <v>266</v>
      </c>
      <c r="T7" s="71"/>
    </row>
    <row r="8" spans="1:20" ht="20.100000000000001" customHeight="1" x14ac:dyDescent="0.2">
      <c r="A8" s="29" t="s">
        <v>63</v>
      </c>
      <c r="B8" s="48">
        <v>719</v>
      </c>
      <c r="C8" s="48">
        <v>679</v>
      </c>
      <c r="D8" s="48">
        <v>699</v>
      </c>
      <c r="E8" s="48">
        <v>681</v>
      </c>
      <c r="F8" s="47">
        <f>'[23]HBÚ 4'!F8+'[24]HBÚ 4'!F8+'[25]HBÚ 4'!F8+'[26]HBÚ 4'!F8+'[27]HBÚ 4'!F8</f>
        <v>659</v>
      </c>
      <c r="G8" s="78">
        <v>597</v>
      </c>
      <c r="H8" s="48">
        <v>6</v>
      </c>
      <c r="I8" s="48">
        <v>55</v>
      </c>
      <c r="J8" s="48">
        <v>59</v>
      </c>
      <c r="K8" s="48">
        <v>81</v>
      </c>
      <c r="L8" s="47">
        <f>'[23]HBÚ 4'!K8+'[24]HBÚ 4'!K8+'[25]HBÚ 4'!K8+'[26]HBÚ 4'!K8+'[27]HBÚ 4'!K8</f>
        <v>53</v>
      </c>
      <c r="M8" s="47">
        <v>55</v>
      </c>
      <c r="N8" s="77">
        <v>844</v>
      </c>
      <c r="O8" s="48">
        <v>1105</v>
      </c>
      <c r="P8" s="48">
        <f t="shared" si="0"/>
        <v>758</v>
      </c>
      <c r="Q8" s="48">
        <f t="shared" si="0"/>
        <v>762</v>
      </c>
      <c r="R8" s="48">
        <f t="shared" si="0"/>
        <v>712</v>
      </c>
      <c r="S8" s="76">
        <v>652</v>
      </c>
      <c r="T8" s="69"/>
    </row>
    <row r="9" spans="1:20" ht="20.100000000000001" customHeight="1" x14ac:dyDescent="0.2">
      <c r="A9" s="29" t="s">
        <v>62</v>
      </c>
      <c r="B9" s="48">
        <v>123</v>
      </c>
      <c r="C9" s="48">
        <v>134</v>
      </c>
      <c r="D9" s="48">
        <v>106</v>
      </c>
      <c r="E9" s="48">
        <v>83</v>
      </c>
      <c r="F9" s="47">
        <f>'[23]HBÚ 4'!F9+'[24]HBÚ 4'!F9+'[25]HBÚ 4'!F9+'[26]HBÚ 4'!F9+'[27]HBÚ 4'!F9</f>
        <v>51</v>
      </c>
      <c r="G9" s="78">
        <v>0</v>
      </c>
      <c r="H9" s="48">
        <v>65</v>
      </c>
      <c r="I9" s="48">
        <v>67</v>
      </c>
      <c r="J9" s="48">
        <v>55</v>
      </c>
      <c r="K9" s="48">
        <v>41</v>
      </c>
      <c r="L9" s="47">
        <f>'[23]HBÚ 4'!K9+'[24]HBÚ 4'!K9+'[25]HBÚ 4'!K9+'[26]HBÚ 4'!K9+'[27]HBÚ 4'!K9</f>
        <v>23</v>
      </c>
      <c r="M9" s="47">
        <v>0</v>
      </c>
      <c r="N9" s="77">
        <v>216</v>
      </c>
      <c r="O9" s="48">
        <v>201</v>
      </c>
      <c r="P9" s="48">
        <f t="shared" si="0"/>
        <v>161</v>
      </c>
      <c r="Q9" s="48">
        <f t="shared" si="0"/>
        <v>124</v>
      </c>
      <c r="R9" s="48">
        <f t="shared" si="0"/>
        <v>74</v>
      </c>
      <c r="S9" s="76">
        <v>0</v>
      </c>
    </row>
    <row r="10" spans="1:20" ht="20.100000000000001" customHeight="1" x14ac:dyDescent="0.2">
      <c r="A10" s="29" t="s">
        <v>49</v>
      </c>
      <c r="B10" s="48">
        <v>158</v>
      </c>
      <c r="C10" s="48">
        <v>164</v>
      </c>
      <c r="D10" s="48">
        <v>164</v>
      </c>
      <c r="E10" s="48">
        <v>117</v>
      </c>
      <c r="F10" s="47">
        <f>'[23]HBÚ 4'!F10+'[24]HBÚ 4'!F10+'[25]HBÚ 4'!F10+'[26]HBÚ 4'!F10+'[27]HBÚ 4'!F10</f>
        <v>159</v>
      </c>
      <c r="G10" s="78">
        <v>158</v>
      </c>
      <c r="H10" s="48">
        <v>75</v>
      </c>
      <c r="I10" s="48">
        <v>76</v>
      </c>
      <c r="J10" s="48">
        <v>80</v>
      </c>
      <c r="K10" s="48">
        <v>87</v>
      </c>
      <c r="L10" s="47">
        <f>'[23]HBÚ 4'!K10+'[24]HBÚ 4'!K10+'[25]HBÚ 4'!K10+'[26]HBÚ 4'!K10+'[27]HBÚ 4'!K10</f>
        <v>81</v>
      </c>
      <c r="M10" s="47">
        <v>24</v>
      </c>
      <c r="N10" s="77">
        <v>199</v>
      </c>
      <c r="O10" s="48">
        <v>231</v>
      </c>
      <c r="P10" s="48">
        <f t="shared" si="0"/>
        <v>244</v>
      </c>
      <c r="Q10" s="48">
        <f t="shared" si="0"/>
        <v>204</v>
      </c>
      <c r="R10" s="48">
        <f t="shared" si="0"/>
        <v>240</v>
      </c>
      <c r="S10" s="76">
        <v>182</v>
      </c>
    </row>
    <row r="11" spans="1:20" ht="20.100000000000001" customHeight="1" x14ac:dyDescent="0.2">
      <c r="A11" s="33" t="s">
        <v>61</v>
      </c>
      <c r="B11" s="75">
        <f t="shared" ref="B11:S11" si="1">SUM(B6:B10)</f>
        <v>1701</v>
      </c>
      <c r="C11" s="75">
        <f t="shared" si="1"/>
        <v>1693</v>
      </c>
      <c r="D11" s="75">
        <f t="shared" si="1"/>
        <v>1633</v>
      </c>
      <c r="E11" s="75">
        <f t="shared" si="1"/>
        <v>1553</v>
      </c>
      <c r="F11" s="75">
        <f t="shared" si="1"/>
        <v>1446</v>
      </c>
      <c r="G11" s="75">
        <f t="shared" si="1"/>
        <v>1245</v>
      </c>
      <c r="H11" s="75">
        <f t="shared" si="1"/>
        <v>173</v>
      </c>
      <c r="I11" s="75">
        <f t="shared" si="1"/>
        <v>217</v>
      </c>
      <c r="J11" s="75">
        <f t="shared" si="1"/>
        <v>303</v>
      </c>
      <c r="K11" s="75">
        <f t="shared" si="1"/>
        <v>321</v>
      </c>
      <c r="L11" s="75">
        <f t="shared" si="1"/>
        <v>249</v>
      </c>
      <c r="M11" s="75">
        <f t="shared" si="1"/>
        <v>170</v>
      </c>
      <c r="N11" s="75">
        <f t="shared" si="1"/>
        <v>2313</v>
      </c>
      <c r="O11" s="75">
        <f t="shared" si="1"/>
        <v>2182</v>
      </c>
      <c r="P11" s="75">
        <f t="shared" si="1"/>
        <v>1936</v>
      </c>
      <c r="Q11" s="75">
        <f t="shared" si="1"/>
        <v>1874</v>
      </c>
      <c r="R11" s="75">
        <f t="shared" si="1"/>
        <v>1695</v>
      </c>
      <c r="S11" s="75">
        <f t="shared" si="1"/>
        <v>1415</v>
      </c>
    </row>
    <row r="12" spans="1:20" ht="20.100000000000001" customHeight="1" x14ac:dyDescent="0.2">
      <c r="A12" s="74"/>
      <c r="B12" s="74"/>
      <c r="C12" s="74"/>
      <c r="D12" s="74"/>
      <c r="E12" s="74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</row>
    <row r="13" spans="1:20" ht="20.100000000000001" customHeight="1" x14ac:dyDescent="0.2">
      <c r="A13" s="73" t="s">
        <v>60</v>
      </c>
    </row>
    <row r="14" spans="1:20" ht="20.100000000000001" customHeight="1" x14ac:dyDescent="0.2">
      <c r="A14" s="67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</row>
    <row r="15" spans="1:20" ht="20.100000000000001" customHeight="1" x14ac:dyDescent="0.2">
      <c r="A15" s="67"/>
      <c r="B15" s="67"/>
      <c r="C15" s="67"/>
      <c r="D15" s="67"/>
      <c r="E15" s="67"/>
      <c r="F15" s="67"/>
      <c r="G15" s="67"/>
      <c r="H15" s="69"/>
      <c r="I15" s="67"/>
      <c r="J15" s="67"/>
      <c r="K15" s="67"/>
      <c r="L15" s="67"/>
      <c r="M15" s="67"/>
      <c r="N15" s="67"/>
      <c r="O15" s="72"/>
      <c r="P15" s="67"/>
      <c r="Q15" s="67"/>
      <c r="R15" s="67"/>
    </row>
    <row r="16" spans="1:20" ht="20.100000000000001" customHeight="1" x14ac:dyDescent="0.2">
      <c r="A16" s="67"/>
      <c r="B16" s="67"/>
      <c r="C16" s="67"/>
      <c r="D16" s="67"/>
      <c r="E16" s="67"/>
      <c r="F16" s="67"/>
      <c r="G16" s="67"/>
      <c r="H16" s="71"/>
      <c r="I16" s="67"/>
      <c r="J16" s="67"/>
      <c r="K16" s="67"/>
      <c r="L16" s="67"/>
      <c r="M16" s="67"/>
      <c r="N16" s="67"/>
      <c r="O16" s="70"/>
      <c r="P16" s="67"/>
      <c r="Q16" s="67"/>
      <c r="R16" s="67"/>
    </row>
    <row r="17" spans="1:18" ht="20.100000000000001" customHeight="1" x14ac:dyDescent="0.2">
      <c r="A17" s="67"/>
      <c r="B17" s="67"/>
      <c r="C17" s="67"/>
      <c r="D17" s="67"/>
      <c r="E17" s="67"/>
      <c r="F17" s="67"/>
      <c r="G17" s="67"/>
      <c r="H17" s="69"/>
      <c r="I17" s="67"/>
      <c r="J17" s="67"/>
      <c r="K17" s="67"/>
      <c r="L17" s="67"/>
      <c r="M17" s="67"/>
      <c r="N17" s="67"/>
      <c r="O17" s="68"/>
      <c r="P17" s="67"/>
      <c r="Q17" s="67"/>
      <c r="R17" s="67"/>
    </row>
    <row r="18" spans="1:18" ht="20.100000000000001" customHeight="1" x14ac:dyDescent="0.2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</row>
    <row r="19" spans="1:18" ht="20.100000000000001" customHeight="1" x14ac:dyDescent="0.2">
      <c r="A19" s="67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</row>
    <row r="20" spans="1:18" ht="20.100000000000001" customHeight="1" x14ac:dyDescent="0.2">
      <c r="A20" s="67"/>
      <c r="B20" s="67"/>
      <c r="C20" s="67"/>
      <c r="D20" s="67"/>
      <c r="E20" s="67"/>
      <c r="F20" s="67"/>
      <c r="G20" s="67"/>
      <c r="H20" s="68"/>
      <c r="I20" s="67"/>
      <c r="J20" s="67"/>
      <c r="K20" s="67"/>
      <c r="L20" s="67"/>
      <c r="M20" s="67"/>
      <c r="N20" s="67"/>
      <c r="O20" s="68"/>
      <c r="P20" s="67"/>
      <c r="Q20" s="67"/>
      <c r="R20" s="67"/>
    </row>
  </sheetData>
  <sheetProtection selectLockedCells="1"/>
  <mergeCells count="5">
    <mergeCell ref="A3:A5"/>
    <mergeCell ref="N4:S4"/>
    <mergeCell ref="B3:S3"/>
    <mergeCell ref="B4:G4"/>
    <mergeCell ref="H4:M4"/>
  </mergeCells>
  <printOptions horizontalCentered="1" verticalCentered="1"/>
  <pageMargins left="0.59055118110236227" right="0.59055118110236227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showGridLines="0" zoomScaleNormal="100" zoomScaleSheetLayoutView="100" workbookViewId="0">
      <selection activeCell="C15" sqref="C15"/>
    </sheetView>
  </sheetViews>
  <sheetFormatPr defaultColWidth="8.85546875" defaultRowHeight="12.75" x14ac:dyDescent="0.2"/>
  <cols>
    <col min="1" max="1" width="19.5703125" style="22" customWidth="1"/>
    <col min="2" max="2" width="10.7109375" style="22" customWidth="1"/>
    <col min="3" max="3" width="11.7109375" style="22" customWidth="1"/>
    <col min="4" max="4" width="11" style="22" customWidth="1"/>
    <col min="5" max="5" width="10.85546875" style="22" bestFit="1" customWidth="1"/>
    <col min="6" max="7" width="10.85546875" style="22" customWidth="1"/>
    <col min="8" max="8" width="10.42578125" style="22" bestFit="1" customWidth="1"/>
    <col min="9" max="9" width="10.42578125" style="22" customWidth="1"/>
    <col min="10" max="10" width="10.42578125" style="22" bestFit="1" customWidth="1"/>
    <col min="11" max="12" width="10.42578125" style="22" customWidth="1"/>
    <col min="13" max="13" width="11" style="22" customWidth="1"/>
    <col min="14" max="14" width="10.28515625" style="22" bestFit="1" customWidth="1"/>
    <col min="15" max="16384" width="8.85546875" style="22"/>
  </cols>
  <sheetData>
    <row r="1" spans="1:19" x14ac:dyDescent="0.2">
      <c r="A1" s="39" t="s">
        <v>59</v>
      </c>
    </row>
    <row r="2" spans="1:19" x14ac:dyDescent="0.2">
      <c r="A2" s="39"/>
      <c r="J2" s="37"/>
      <c r="K2" s="37"/>
      <c r="L2" s="37"/>
      <c r="M2" s="36" t="s">
        <v>58</v>
      </c>
    </row>
    <row r="3" spans="1:19" ht="20.100000000000001" customHeight="1" x14ac:dyDescent="0.2">
      <c r="A3" s="1605" t="s">
        <v>57</v>
      </c>
      <c r="B3" s="1472" t="s">
        <v>56</v>
      </c>
      <c r="C3" s="1472"/>
      <c r="D3" s="1472"/>
      <c r="E3" s="1472"/>
      <c r="F3" s="1472"/>
      <c r="G3" s="1472"/>
      <c r="H3" s="1472"/>
      <c r="I3" s="1472"/>
      <c r="J3" s="1472"/>
      <c r="K3" s="1472"/>
      <c r="L3" s="1472"/>
      <c r="M3" s="1472"/>
      <c r="N3" s="37"/>
      <c r="P3" s="37"/>
      <c r="R3" s="37"/>
    </row>
    <row r="4" spans="1:19" ht="20.100000000000001" customHeight="1" x14ac:dyDescent="0.2">
      <c r="A4" s="1608"/>
      <c r="B4" s="1602" t="s">
        <v>55</v>
      </c>
      <c r="C4" s="1603"/>
      <c r="D4" s="1603"/>
      <c r="E4" s="1603"/>
      <c r="F4" s="1603"/>
      <c r="G4" s="1604"/>
      <c r="H4" s="1472" t="s">
        <v>54</v>
      </c>
      <c r="I4" s="1472"/>
      <c r="J4" s="1472"/>
      <c r="K4" s="1472"/>
      <c r="L4" s="1472"/>
      <c r="M4" s="1399"/>
    </row>
    <row r="5" spans="1:19" ht="20.100000000000001" customHeight="1" x14ac:dyDescent="0.2">
      <c r="A5" s="1609"/>
      <c r="B5" s="33">
        <v>2011</v>
      </c>
      <c r="C5" s="33">
        <v>2012</v>
      </c>
      <c r="D5" s="33">
        <v>2013</v>
      </c>
      <c r="E5" s="33">
        <v>2014</v>
      </c>
      <c r="F5" s="33">
        <v>2015</v>
      </c>
      <c r="G5" s="33">
        <v>2016</v>
      </c>
      <c r="H5" s="33">
        <v>2011</v>
      </c>
      <c r="I5" s="33">
        <v>2012</v>
      </c>
      <c r="J5" s="33">
        <v>2013</v>
      </c>
      <c r="K5" s="33">
        <v>2014</v>
      </c>
      <c r="L5" s="33">
        <v>2015</v>
      </c>
      <c r="M5" s="33">
        <v>2016</v>
      </c>
    </row>
    <row r="6" spans="1:19" ht="20.100000000000001" customHeight="1" x14ac:dyDescent="0.2">
      <c r="A6" s="29" t="s">
        <v>53</v>
      </c>
      <c r="B6" s="62">
        <v>227.09299999999999</v>
      </c>
      <c r="C6" s="62">
        <v>196.298</v>
      </c>
      <c r="D6" s="62">
        <v>255.78800000000001</v>
      </c>
      <c r="E6" s="6">
        <v>210.01</v>
      </c>
      <c r="F6" s="6">
        <f>'[23]HBÚ 3'!F6+'[24]HBÚ 3'!F6+'[25]HBÚ 3'!F6+'[26]HBÚ 3'!F6+'[27]HBÚ 3'!F6</f>
        <v>232.5</v>
      </c>
      <c r="G6" s="6">
        <v>244.17</v>
      </c>
      <c r="H6" s="63">
        <v>252</v>
      </c>
      <c r="I6" s="63">
        <v>213.5</v>
      </c>
      <c r="J6" s="63">
        <v>271.5</v>
      </c>
      <c r="K6" s="6">
        <v>253</v>
      </c>
      <c r="L6" s="6">
        <f>'[23]HBÚ 3'!K6+'[24]HBÚ 3'!K6+'[25]HBÚ 3'!K6+'[26]HBÚ 3'!K6+'[27]HBÚ 3'!K6</f>
        <v>195.25</v>
      </c>
      <c r="M6" s="29">
        <v>234.13</v>
      </c>
      <c r="P6" s="58"/>
      <c r="Q6" s="58"/>
    </row>
    <row r="7" spans="1:19" ht="20.100000000000001" customHeight="1" x14ac:dyDescent="0.2">
      <c r="A7" s="29" t="s">
        <v>52</v>
      </c>
      <c r="B7" s="62">
        <v>475.28</v>
      </c>
      <c r="C7" s="62">
        <v>590.25</v>
      </c>
      <c r="D7" s="62">
        <v>525.23900000000003</v>
      </c>
      <c r="E7" s="6">
        <v>524.26</v>
      </c>
      <c r="F7" s="6">
        <f>'[23]HBÚ 3'!F7+'[24]HBÚ 3'!F7+'[25]HBÚ 3'!F7+'[26]HBÚ 3'!F7+'[27]HBÚ 3'!F7</f>
        <v>400.5</v>
      </c>
      <c r="G7" s="6">
        <v>324.23</v>
      </c>
      <c r="H7" s="63">
        <v>583</v>
      </c>
      <c r="I7" s="63">
        <v>687</v>
      </c>
      <c r="J7" s="63">
        <v>603.5</v>
      </c>
      <c r="K7" s="6">
        <v>606</v>
      </c>
      <c r="L7" s="6">
        <f>'[23]HBÚ 3'!K7+'[24]HBÚ 3'!K7+'[25]HBÚ 3'!K7+'[26]HBÚ 3'!K7+'[27]HBÚ 3'!K7</f>
        <v>342.74</v>
      </c>
      <c r="M7" s="29">
        <v>300</v>
      </c>
      <c r="P7" s="39"/>
      <c r="Q7" s="56"/>
    </row>
    <row r="8" spans="1:19" ht="20.100000000000001" customHeight="1" x14ac:dyDescent="0.2">
      <c r="A8" s="29" t="s">
        <v>51</v>
      </c>
      <c r="B8" s="62">
        <v>1161.25</v>
      </c>
      <c r="C8" s="62">
        <v>1057.0999999999999</v>
      </c>
      <c r="D8" s="62">
        <v>1213.53</v>
      </c>
      <c r="E8" s="6">
        <v>1093</v>
      </c>
      <c r="F8" s="6">
        <f>'[23]HBÚ 3'!F8+'[24]HBÚ 3'!F8+'[25]HBÚ 3'!F8+'[26]HBÚ 3'!F8+'[27]HBÚ 3'!F8</f>
        <v>1187</v>
      </c>
      <c r="G8" s="6">
        <v>1193.1099999999999</v>
      </c>
      <c r="H8" s="63">
        <v>1245</v>
      </c>
      <c r="I8" s="63">
        <v>1142</v>
      </c>
      <c r="J8" s="63">
        <v>1210</v>
      </c>
      <c r="K8" s="6">
        <v>995.64</v>
      </c>
      <c r="L8" s="6">
        <f>'[23]HBÚ 3'!K8+'[24]HBÚ 3'!K8+'[25]HBÚ 3'!K8+'[26]HBÚ 3'!K8+'[27]HBÚ 3'!K8</f>
        <v>1056.95</v>
      </c>
      <c r="M8" s="65">
        <v>1118</v>
      </c>
      <c r="P8" s="58"/>
      <c r="Q8" s="56"/>
    </row>
    <row r="9" spans="1:19" ht="20.100000000000001" customHeight="1" x14ac:dyDescent="0.2">
      <c r="A9" s="29" t="s">
        <v>50</v>
      </c>
      <c r="B9" s="62">
        <v>172.83600000000001</v>
      </c>
      <c r="C9" s="62">
        <v>113.807</v>
      </c>
      <c r="D9" s="62">
        <v>101.38</v>
      </c>
      <c r="E9" s="62">
        <v>85.488</v>
      </c>
      <c r="F9" s="6">
        <f>'[23]HBÚ 3'!F9+'[24]HBÚ 3'!F9+'[25]HBÚ 3'!F9+'[26]HBÚ 3'!F9+'[27]HBÚ 3'!F9</f>
        <v>21.995999999999999</v>
      </c>
      <c r="G9" s="6"/>
      <c r="H9" s="63">
        <v>172.50399999999999</v>
      </c>
      <c r="I9" s="63">
        <v>113.526</v>
      </c>
      <c r="J9" s="63">
        <v>88.331000000000003</v>
      </c>
      <c r="K9" s="62">
        <v>69.52</v>
      </c>
      <c r="L9" s="6">
        <f>'[23]HBÚ 3'!K9+'[24]HBÚ 3'!K9+'[25]HBÚ 3'!K9+'[26]HBÚ 3'!K9+'[27]HBÚ 3'!K9</f>
        <v>21.995999999999999</v>
      </c>
      <c r="M9" s="29"/>
      <c r="S9" s="64"/>
    </row>
    <row r="10" spans="1:19" ht="20.100000000000001" customHeight="1" x14ac:dyDescent="0.2">
      <c r="A10" s="29" t="s">
        <v>49</v>
      </c>
      <c r="B10" s="62">
        <v>123.52200000000001</v>
      </c>
      <c r="C10" s="62">
        <v>136.345</v>
      </c>
      <c r="D10" s="62">
        <v>179.393</v>
      </c>
      <c r="E10" s="62">
        <v>166.203</v>
      </c>
      <c r="F10" s="6">
        <f>'[23]HBÚ 3'!F10+'[24]HBÚ 3'!F10+'[25]HBÚ 3'!F10+'[26]HBÚ 3'!F10+'[27]HBÚ 3'!F10</f>
        <v>97.328999999999994</v>
      </c>
      <c r="G10" s="6">
        <v>195</v>
      </c>
      <c r="H10" s="63">
        <v>123.52200000000001</v>
      </c>
      <c r="I10" s="63">
        <v>136.345</v>
      </c>
      <c r="J10" s="63">
        <v>179.393</v>
      </c>
      <c r="K10" s="62">
        <v>166.203</v>
      </c>
      <c r="L10" s="6">
        <f>'[23]HBÚ 3'!K10+'[24]HBÚ 3'!K10+'[25]HBÚ 3'!K10+'[26]HBÚ 3'!K10+'[27]HBÚ 3'!K10</f>
        <v>97.328999999999994</v>
      </c>
      <c r="M10" s="29">
        <v>195</v>
      </c>
      <c r="N10" s="39"/>
      <c r="O10" s="39"/>
    </row>
    <row r="11" spans="1:19" ht="27.75" customHeight="1" x14ac:dyDescent="0.2">
      <c r="A11" s="33" t="s">
        <v>23</v>
      </c>
      <c r="B11" s="61">
        <f t="shared" ref="B11:M11" si="0">SUM(B6:B10)</f>
        <v>2159.9810000000002</v>
      </c>
      <c r="C11" s="61">
        <f t="shared" si="0"/>
        <v>2093.7999999999997</v>
      </c>
      <c r="D11" s="61">
        <f t="shared" si="0"/>
        <v>2275.33</v>
      </c>
      <c r="E11" s="61">
        <f t="shared" si="0"/>
        <v>2078.9610000000002</v>
      </c>
      <c r="F11" s="61">
        <f t="shared" si="0"/>
        <v>1939.325</v>
      </c>
      <c r="G11" s="61">
        <f t="shared" si="0"/>
        <v>1956.5099999999998</v>
      </c>
      <c r="H11" s="60">
        <f t="shared" si="0"/>
        <v>2376.0259999999998</v>
      </c>
      <c r="I11" s="60">
        <f t="shared" si="0"/>
        <v>2292.3709999999996</v>
      </c>
      <c r="J11" s="60">
        <f t="shared" si="0"/>
        <v>2352.7240000000002</v>
      </c>
      <c r="K11" s="60">
        <f t="shared" si="0"/>
        <v>2090.3629999999998</v>
      </c>
      <c r="L11" s="60">
        <f t="shared" si="0"/>
        <v>1714.2650000000001</v>
      </c>
      <c r="M11" s="28">
        <f t="shared" si="0"/>
        <v>1847.13</v>
      </c>
    </row>
    <row r="12" spans="1:19" ht="15" customHeight="1" x14ac:dyDescent="0.2"/>
    <row r="13" spans="1:19" ht="15" customHeight="1" x14ac:dyDescent="0.2">
      <c r="A13" s="59"/>
      <c r="F13" s="58"/>
      <c r="G13" s="58"/>
      <c r="M13" s="58"/>
    </row>
    <row r="14" spans="1:19" ht="20.100000000000001" customHeight="1" x14ac:dyDescent="0.2">
      <c r="F14" s="57"/>
      <c r="G14" s="57"/>
      <c r="M14" s="56"/>
    </row>
    <row r="15" spans="1:19" ht="20.100000000000001" customHeight="1" x14ac:dyDescent="0.2">
      <c r="F15" s="56"/>
      <c r="G15" s="56"/>
      <c r="M15" s="56"/>
    </row>
    <row r="16" spans="1:19" ht="15" customHeight="1" x14ac:dyDescent="0.2">
      <c r="M16" s="55"/>
    </row>
    <row r="17" spans="6:13" ht="15" customHeight="1" x14ac:dyDescent="0.2">
      <c r="F17" s="39"/>
      <c r="G17" s="39"/>
      <c r="M17" s="39"/>
    </row>
    <row r="18" spans="6:13" x14ac:dyDescent="0.2">
      <c r="F18" s="55"/>
      <c r="G18" s="55"/>
      <c r="M18" s="55"/>
    </row>
    <row r="21" spans="6:13" ht="12.75" customHeight="1" x14ac:dyDescent="0.2"/>
  </sheetData>
  <sheetProtection selectLockedCells="1"/>
  <mergeCells count="4">
    <mergeCell ref="A3:A5"/>
    <mergeCell ref="H4:M4"/>
    <mergeCell ref="B3:M3"/>
    <mergeCell ref="B4:G4"/>
  </mergeCells>
  <printOptions horizontalCentered="1" verticalCentered="1"/>
  <pageMargins left="0.59055118110236227" right="0.59055118110236227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showGridLines="0" zoomScaleNormal="100" zoomScaleSheetLayoutView="100" workbookViewId="0">
      <selection activeCell="J25" sqref="J25:J26"/>
    </sheetView>
  </sheetViews>
  <sheetFormatPr defaultRowHeight="15" customHeight="1" x14ac:dyDescent="0.2"/>
  <cols>
    <col min="1" max="1" width="22.85546875" style="40" customWidth="1"/>
    <col min="2" max="2" width="13.85546875" style="40" customWidth="1"/>
    <col min="3" max="7" width="10.7109375" style="40" customWidth="1"/>
    <col min="8" max="8" width="12.140625" style="40" customWidth="1"/>
    <col min="9" max="16384" width="9.140625" style="40"/>
  </cols>
  <sheetData>
    <row r="1" spans="1:11" ht="15" customHeight="1" x14ac:dyDescent="0.2">
      <c r="A1" s="42" t="s">
        <v>48</v>
      </c>
      <c r="H1" s="54"/>
      <c r="I1" s="54"/>
      <c r="J1" s="54"/>
      <c r="K1" s="54"/>
    </row>
    <row r="2" spans="1:11" ht="15" customHeight="1" x14ac:dyDescent="0.2">
      <c r="A2" s="42"/>
      <c r="C2" s="54"/>
      <c r="D2" s="54"/>
      <c r="E2" s="54"/>
      <c r="H2" s="53" t="s">
        <v>47</v>
      </c>
      <c r="I2" s="18"/>
    </row>
    <row r="3" spans="1:11" ht="20.100000000000001" customHeight="1" x14ac:dyDescent="0.2">
      <c r="A3" s="1577" t="s">
        <v>20</v>
      </c>
      <c r="B3" s="1577" t="s">
        <v>46</v>
      </c>
      <c r="C3" s="1581" t="s">
        <v>45</v>
      </c>
      <c r="D3" s="1582"/>
      <c r="E3" s="1582"/>
      <c r="F3" s="1582"/>
      <c r="G3" s="1582"/>
      <c r="H3" s="52"/>
    </row>
    <row r="4" spans="1:11" ht="20.100000000000001" customHeight="1" x14ac:dyDescent="0.2">
      <c r="A4" s="1391"/>
      <c r="B4" s="1391"/>
      <c r="C4" s="15">
        <v>2011</v>
      </c>
      <c r="D4" s="15">
        <v>2012</v>
      </c>
      <c r="E4" s="15">
        <v>2013</v>
      </c>
      <c r="F4" s="15">
        <v>2014</v>
      </c>
      <c r="G4" s="15">
        <v>2015</v>
      </c>
      <c r="H4" s="15">
        <v>2016</v>
      </c>
    </row>
    <row r="5" spans="1:11" ht="15" customHeight="1" x14ac:dyDescent="0.2">
      <c r="A5" s="1610" t="s">
        <v>44</v>
      </c>
      <c r="B5" s="11" t="s">
        <v>33</v>
      </c>
      <c r="C5" s="48">
        <v>1701</v>
      </c>
      <c r="D5" s="48">
        <v>1693</v>
      </c>
      <c r="E5" s="48">
        <v>1633</v>
      </c>
      <c r="F5" s="47">
        <v>1553</v>
      </c>
      <c r="G5" s="47">
        <v>1446</v>
      </c>
      <c r="H5" s="47">
        <v>1245</v>
      </c>
    </row>
    <row r="6" spans="1:11" ht="15" customHeight="1" x14ac:dyDescent="0.2">
      <c r="A6" s="1610"/>
      <c r="B6" s="11" t="s">
        <v>43</v>
      </c>
      <c r="C6" s="48">
        <v>173</v>
      </c>
      <c r="D6" s="48">
        <v>217</v>
      </c>
      <c r="E6" s="48">
        <v>303</v>
      </c>
      <c r="F6" s="47">
        <v>345</v>
      </c>
      <c r="G6" s="47">
        <v>249</v>
      </c>
      <c r="H6" s="47">
        <v>170</v>
      </c>
    </row>
    <row r="7" spans="1:11" ht="15" customHeight="1" x14ac:dyDescent="0.2">
      <c r="A7" s="1610"/>
      <c r="B7" s="46" t="s">
        <v>35</v>
      </c>
      <c r="C7" s="45">
        <f>SUM(C5:C6)</f>
        <v>1874</v>
      </c>
      <c r="D7" s="45">
        <f>SUM(D5:D6)</f>
        <v>1910</v>
      </c>
      <c r="E7" s="45">
        <f>SUM(E5:E6)</f>
        <v>1936</v>
      </c>
      <c r="F7" s="51">
        <f>SUM(F5:F6)</f>
        <v>1898</v>
      </c>
      <c r="G7" s="51">
        <f>SUM(G5:G6)</f>
        <v>1695</v>
      </c>
      <c r="H7" s="51">
        <v>1415</v>
      </c>
    </row>
    <row r="8" spans="1:11" ht="15" customHeight="1" x14ac:dyDescent="0.2">
      <c r="A8" s="11" t="s">
        <v>42</v>
      </c>
      <c r="B8" s="11" t="s">
        <v>32</v>
      </c>
      <c r="C8" s="48">
        <v>43</v>
      </c>
      <c r="D8" s="48">
        <v>42</v>
      </c>
      <c r="E8" s="48">
        <v>42</v>
      </c>
      <c r="F8" s="47">
        <v>70</v>
      </c>
      <c r="G8" s="47">
        <v>137</v>
      </c>
      <c r="H8" s="47">
        <v>38</v>
      </c>
    </row>
    <row r="9" spans="1:11" ht="15" customHeight="1" x14ac:dyDescent="0.2">
      <c r="A9" s="1611" t="s">
        <v>41</v>
      </c>
      <c r="B9" s="11" t="s">
        <v>32</v>
      </c>
      <c r="C9" s="48">
        <v>102</v>
      </c>
      <c r="D9" s="48">
        <v>109</v>
      </c>
      <c r="E9" s="48">
        <v>110</v>
      </c>
      <c r="F9" s="47">
        <v>43</v>
      </c>
      <c r="G9" s="47">
        <v>103</v>
      </c>
      <c r="H9" s="47">
        <v>87</v>
      </c>
    </row>
    <row r="10" spans="1:11" ht="15" customHeight="1" x14ac:dyDescent="0.2">
      <c r="A10" s="1612"/>
      <c r="B10" s="11" t="s">
        <v>40</v>
      </c>
      <c r="C10" s="48">
        <v>195</v>
      </c>
      <c r="D10" s="48">
        <v>188</v>
      </c>
      <c r="E10" s="48">
        <v>223</v>
      </c>
      <c r="F10" s="47">
        <v>210</v>
      </c>
      <c r="G10" s="47">
        <v>285</v>
      </c>
      <c r="H10" s="47">
        <v>205</v>
      </c>
    </row>
    <row r="11" spans="1:11" ht="15" customHeight="1" x14ac:dyDescent="0.2">
      <c r="A11" s="1610" t="s">
        <v>13</v>
      </c>
      <c r="B11" s="11" t="s">
        <v>33</v>
      </c>
      <c r="C11" s="48">
        <v>75</v>
      </c>
      <c r="D11" s="48">
        <v>81</v>
      </c>
      <c r="E11" s="48">
        <v>136</v>
      </c>
      <c r="F11" s="47">
        <v>123</v>
      </c>
      <c r="G11" s="47">
        <v>82</v>
      </c>
      <c r="H11" s="47">
        <v>81</v>
      </c>
    </row>
    <row r="12" spans="1:11" ht="15" customHeight="1" x14ac:dyDescent="0.2">
      <c r="A12" s="1610"/>
      <c r="B12" s="11" t="s">
        <v>32</v>
      </c>
      <c r="C12" s="48">
        <v>107</v>
      </c>
      <c r="D12" s="48">
        <v>96</v>
      </c>
      <c r="E12" s="48">
        <v>118</v>
      </c>
      <c r="F12" s="47">
        <v>133</v>
      </c>
      <c r="G12" s="47">
        <v>54</v>
      </c>
      <c r="H12" s="47">
        <v>53</v>
      </c>
      <c r="I12" s="50"/>
    </row>
    <row r="13" spans="1:11" ht="15" customHeight="1" x14ac:dyDescent="0.2">
      <c r="A13" s="1610"/>
      <c r="B13" s="46" t="s">
        <v>35</v>
      </c>
      <c r="C13" s="45">
        <f>SUM(C11:C12)</f>
        <v>182</v>
      </c>
      <c r="D13" s="45">
        <f>SUM(D11:D12)</f>
        <v>177</v>
      </c>
      <c r="E13" s="45">
        <f>SUM(E11:E12)</f>
        <v>254</v>
      </c>
      <c r="F13" s="45">
        <f>SUM(F11:F12)</f>
        <v>256</v>
      </c>
      <c r="G13" s="45">
        <f>SUM(G11:G12)</f>
        <v>136</v>
      </c>
      <c r="H13" s="45">
        <v>134</v>
      </c>
    </row>
    <row r="14" spans="1:11" ht="15" customHeight="1" x14ac:dyDescent="0.2">
      <c r="A14" s="1610" t="s">
        <v>12</v>
      </c>
      <c r="B14" s="11" t="s">
        <v>33</v>
      </c>
      <c r="C14" s="48">
        <v>250</v>
      </c>
      <c r="D14" s="48">
        <v>247</v>
      </c>
      <c r="E14" s="48">
        <v>215</v>
      </c>
      <c r="F14" s="47">
        <v>214</v>
      </c>
      <c r="G14" s="47">
        <v>187</v>
      </c>
      <c r="H14" s="47">
        <v>182</v>
      </c>
    </row>
    <row r="15" spans="1:11" ht="15" customHeight="1" x14ac:dyDescent="0.2">
      <c r="A15" s="1610"/>
      <c r="B15" s="11" t="s">
        <v>32</v>
      </c>
      <c r="C15" s="48">
        <v>821</v>
      </c>
      <c r="D15" s="48">
        <v>821</v>
      </c>
      <c r="E15" s="48">
        <v>854</v>
      </c>
      <c r="F15" s="47">
        <v>747</v>
      </c>
      <c r="G15" s="47">
        <v>798</v>
      </c>
      <c r="H15" s="47">
        <v>198</v>
      </c>
    </row>
    <row r="16" spans="1:11" ht="15" customHeight="1" x14ac:dyDescent="0.2">
      <c r="A16" s="1610"/>
      <c r="B16" s="46" t="s">
        <v>35</v>
      </c>
      <c r="C16" s="45">
        <f>SUM(C14:C15)</f>
        <v>1071</v>
      </c>
      <c r="D16" s="45">
        <f>SUM(D14:D15)</f>
        <v>1068</v>
      </c>
      <c r="E16" s="45">
        <f>SUM(E14:E15)</f>
        <v>1069</v>
      </c>
      <c r="F16" s="45">
        <f>SUM(F14:F15)</f>
        <v>961</v>
      </c>
      <c r="G16" s="45">
        <f>SUM(G14:G15)</f>
        <v>985</v>
      </c>
      <c r="H16" s="45">
        <v>880</v>
      </c>
    </row>
    <row r="17" spans="1:9" ht="15" customHeight="1" x14ac:dyDescent="0.2">
      <c r="A17" s="11" t="s">
        <v>39</v>
      </c>
      <c r="B17" s="11" t="s">
        <v>32</v>
      </c>
      <c r="C17" s="48">
        <v>3</v>
      </c>
      <c r="D17" s="48">
        <v>0</v>
      </c>
      <c r="E17" s="48">
        <v>2</v>
      </c>
      <c r="F17" s="47">
        <v>4</v>
      </c>
      <c r="G17" s="47">
        <v>4</v>
      </c>
      <c r="H17" s="47">
        <v>4</v>
      </c>
    </row>
    <row r="18" spans="1:9" ht="15" customHeight="1" x14ac:dyDescent="0.2">
      <c r="A18" s="11" t="s">
        <v>10</v>
      </c>
      <c r="B18" s="11" t="s">
        <v>32</v>
      </c>
      <c r="C18" s="48">
        <v>1475</v>
      </c>
      <c r="D18" s="48">
        <v>1331</v>
      </c>
      <c r="E18" s="48">
        <v>1227</v>
      </c>
      <c r="F18" s="47">
        <v>1216</v>
      </c>
      <c r="G18" s="47">
        <v>1323</v>
      </c>
      <c r="H18" s="47">
        <v>1242</v>
      </c>
      <c r="I18" s="41"/>
    </row>
    <row r="19" spans="1:9" ht="15" customHeight="1" x14ac:dyDescent="0.2">
      <c r="A19" s="11" t="s">
        <v>38</v>
      </c>
      <c r="B19" s="11" t="s">
        <v>32</v>
      </c>
      <c r="C19" s="48">
        <v>759</v>
      </c>
      <c r="D19" s="48">
        <v>749</v>
      </c>
      <c r="E19" s="48">
        <v>710</v>
      </c>
      <c r="F19" s="47">
        <v>768</v>
      </c>
      <c r="G19" s="47">
        <v>738</v>
      </c>
      <c r="H19" s="47">
        <v>729</v>
      </c>
      <c r="I19" s="41"/>
    </row>
    <row r="20" spans="1:9" ht="15" customHeight="1" x14ac:dyDescent="0.2">
      <c r="A20" s="11" t="s">
        <v>8</v>
      </c>
      <c r="B20" s="11" t="s">
        <v>32</v>
      </c>
      <c r="C20" s="48">
        <v>64</v>
      </c>
      <c r="D20" s="48">
        <v>71</v>
      </c>
      <c r="E20" s="48">
        <v>71</v>
      </c>
      <c r="F20" s="47">
        <v>46</v>
      </c>
      <c r="G20" s="47">
        <v>44</v>
      </c>
      <c r="H20" s="47">
        <v>47</v>
      </c>
      <c r="I20" s="49"/>
    </row>
    <row r="21" spans="1:9" ht="15" customHeight="1" x14ac:dyDescent="0.2">
      <c r="A21" s="11" t="s">
        <v>37</v>
      </c>
      <c r="B21" s="11" t="s">
        <v>32</v>
      </c>
      <c r="C21" s="48">
        <v>308</v>
      </c>
      <c r="D21" s="48">
        <v>326</v>
      </c>
      <c r="E21" s="48">
        <v>271</v>
      </c>
      <c r="F21" s="47">
        <v>306</v>
      </c>
      <c r="G21" s="47">
        <v>328</v>
      </c>
      <c r="H21" s="47">
        <v>299</v>
      </c>
    </row>
    <row r="22" spans="1:9" ht="15" customHeight="1" x14ac:dyDescent="0.2">
      <c r="A22" s="1610" t="s">
        <v>36</v>
      </c>
      <c r="B22" s="11" t="s">
        <v>33</v>
      </c>
      <c r="C22" s="48">
        <v>58</v>
      </c>
      <c r="D22" s="48">
        <v>57</v>
      </c>
      <c r="E22" s="48">
        <v>82</v>
      </c>
      <c r="F22" s="47">
        <v>167</v>
      </c>
      <c r="G22" s="47">
        <v>165</v>
      </c>
      <c r="H22" s="47">
        <v>158</v>
      </c>
    </row>
    <row r="23" spans="1:9" ht="15" customHeight="1" x14ac:dyDescent="0.2">
      <c r="A23" s="1610"/>
      <c r="B23" s="11" t="s">
        <v>32</v>
      </c>
      <c r="C23" s="48">
        <v>212</v>
      </c>
      <c r="D23" s="48">
        <v>236</v>
      </c>
      <c r="E23" s="48">
        <v>270</v>
      </c>
      <c r="F23" s="47">
        <v>239</v>
      </c>
      <c r="G23" s="47">
        <v>248</v>
      </c>
      <c r="H23" s="47">
        <v>238</v>
      </c>
    </row>
    <row r="24" spans="1:9" ht="15" customHeight="1" x14ac:dyDescent="0.2">
      <c r="A24" s="1610"/>
      <c r="B24" s="46" t="s">
        <v>35</v>
      </c>
      <c r="C24" s="45">
        <f t="shared" ref="C24:H24" si="0">SUM(C22:C23)</f>
        <v>270</v>
      </c>
      <c r="D24" s="45">
        <f t="shared" si="0"/>
        <v>293</v>
      </c>
      <c r="E24" s="45">
        <f t="shared" si="0"/>
        <v>352</v>
      </c>
      <c r="F24" s="45">
        <f t="shared" si="0"/>
        <v>406</v>
      </c>
      <c r="G24" s="45">
        <f t="shared" si="0"/>
        <v>413</v>
      </c>
      <c r="H24" s="45">
        <f t="shared" si="0"/>
        <v>396</v>
      </c>
    </row>
    <row r="25" spans="1:9" ht="15" customHeight="1" x14ac:dyDescent="0.2">
      <c r="A25" s="1577" t="s">
        <v>34</v>
      </c>
      <c r="B25" s="11" t="s">
        <v>33</v>
      </c>
      <c r="C25" s="43">
        <f t="shared" ref="C25:H25" si="1">C5+C11+C14+C22</f>
        <v>2084</v>
      </c>
      <c r="D25" s="43">
        <f t="shared" si="1"/>
        <v>2078</v>
      </c>
      <c r="E25" s="43">
        <f t="shared" si="1"/>
        <v>2066</v>
      </c>
      <c r="F25" s="43">
        <f t="shared" si="1"/>
        <v>2057</v>
      </c>
      <c r="G25" s="43">
        <f t="shared" si="1"/>
        <v>1880</v>
      </c>
      <c r="H25" s="43">
        <f t="shared" si="1"/>
        <v>1666</v>
      </c>
    </row>
    <row r="26" spans="1:9" ht="15" customHeight="1" x14ac:dyDescent="0.2">
      <c r="A26" s="1391"/>
      <c r="B26" s="11" t="s">
        <v>32</v>
      </c>
      <c r="C26" s="43">
        <f>C6+C8+C9+C10+C12+C15+C17+C18+C19+C20+C21+C23</f>
        <v>4262</v>
      </c>
      <c r="D26" s="43">
        <f>D6+D8+D9+D10+D12+D15+D17+D18+D19+D20+D21+D23</f>
        <v>4186</v>
      </c>
      <c r="E26" s="43">
        <f>E6+E8+E9+E10+E12+E15+E17+E18+E19+E20+E21+E23</f>
        <v>4201</v>
      </c>
      <c r="F26" s="43">
        <f>F6+F8+F9+F10+F12+F15+F17+F18+F19+F20+F21+F23</f>
        <v>4127</v>
      </c>
      <c r="G26" s="43">
        <f>G6+G8+G9+G10+G12+G15+G17+G18+G19+G20+G21+G23</f>
        <v>4311</v>
      </c>
      <c r="H26" s="43">
        <v>3810</v>
      </c>
    </row>
    <row r="27" spans="1:9" ht="15" customHeight="1" x14ac:dyDescent="0.2">
      <c r="A27" s="15" t="s">
        <v>23</v>
      </c>
      <c r="B27" s="44" t="s">
        <v>31</v>
      </c>
      <c r="C27" s="43">
        <f t="shared" ref="C27:H27" si="2">SUM(C25:C26)</f>
        <v>6346</v>
      </c>
      <c r="D27" s="43">
        <f t="shared" si="2"/>
        <v>6264</v>
      </c>
      <c r="E27" s="43">
        <f t="shared" si="2"/>
        <v>6267</v>
      </c>
      <c r="F27" s="43">
        <f t="shared" si="2"/>
        <v>6184</v>
      </c>
      <c r="G27" s="43">
        <f t="shared" si="2"/>
        <v>6191</v>
      </c>
      <c r="H27" s="43">
        <f t="shared" si="2"/>
        <v>5476</v>
      </c>
    </row>
    <row r="28" spans="1:9" ht="15" customHeight="1" x14ac:dyDescent="0.2">
      <c r="A28" s="42"/>
      <c r="C28" s="41"/>
      <c r="D28" s="41"/>
      <c r="E28" s="41"/>
      <c r="F28" s="41"/>
      <c r="G28" s="41"/>
    </row>
    <row r="29" spans="1:9" ht="15" customHeight="1" x14ac:dyDescent="0.2">
      <c r="A29" s="42"/>
      <c r="G29" s="41"/>
    </row>
    <row r="30" spans="1:9" ht="15" customHeight="1" x14ac:dyDescent="0.2">
      <c r="G30" s="41"/>
    </row>
    <row r="31" spans="1:9" ht="15" customHeight="1" x14ac:dyDescent="0.2">
      <c r="G31" s="41"/>
    </row>
  </sheetData>
  <sheetProtection selectLockedCells="1"/>
  <mergeCells count="9">
    <mergeCell ref="A25:A26"/>
    <mergeCell ref="A5:A7"/>
    <mergeCell ref="A11:A13"/>
    <mergeCell ref="A14:A16"/>
    <mergeCell ref="C3:G3"/>
    <mergeCell ref="A3:A4"/>
    <mergeCell ref="B3:B4"/>
    <mergeCell ref="A9:A10"/>
    <mergeCell ref="A22:A24"/>
  </mergeCells>
  <printOptions horizontalCentered="1" verticalCentered="1"/>
  <pageMargins left="0.78740157480314965" right="0.59055118110236227" top="0.98425196850393704" bottom="0.98425196850393704" header="0.51181102362204722" footer="0.51181102362204722"/>
  <pageSetup paperSize="9" orientation="landscape" r:id="rId1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showGridLines="0" tabSelected="1" zoomScaleNormal="100" zoomScaleSheetLayoutView="100" workbookViewId="0">
      <selection activeCell="K11" sqref="K11"/>
    </sheetView>
  </sheetViews>
  <sheetFormatPr defaultRowHeight="20.100000000000001" customHeight="1" x14ac:dyDescent="0.2"/>
  <cols>
    <col min="1" max="1" width="3.85546875" style="22" customWidth="1"/>
    <col min="2" max="2" width="22.85546875" style="22" customWidth="1"/>
    <col min="3" max="3" width="16.42578125" style="22" customWidth="1"/>
    <col min="4" max="4" width="12.7109375" style="22" customWidth="1"/>
    <col min="5" max="5" width="12.42578125" style="22" bestFit="1" customWidth="1"/>
    <col min="6" max="6" width="12.140625" style="22" customWidth="1"/>
    <col min="7" max="7" width="12.5703125" style="22" customWidth="1"/>
    <col min="8" max="8" width="13.7109375" style="22" customWidth="1"/>
    <col min="9" max="9" width="12.85546875" style="22" customWidth="1"/>
    <col min="10" max="10" width="8.7109375" style="22" customWidth="1"/>
    <col min="11" max="11" width="10" style="22" customWidth="1"/>
    <col min="12" max="16384" width="9.140625" style="22"/>
  </cols>
  <sheetData>
    <row r="1" spans="1:15" ht="20.100000000000001" customHeight="1" x14ac:dyDescent="0.2">
      <c r="A1" s="21" t="s">
        <v>22</v>
      </c>
      <c r="B1" s="39"/>
      <c r="C1" s="39"/>
      <c r="D1" s="39"/>
      <c r="E1" s="39"/>
      <c r="F1" s="39"/>
      <c r="G1" s="39"/>
      <c r="H1" s="39"/>
      <c r="I1" s="38"/>
      <c r="J1" s="38"/>
      <c r="K1" s="38"/>
    </row>
    <row r="2" spans="1:15" ht="20.100000000000001" customHeight="1" x14ac:dyDescent="0.2">
      <c r="B2" s="39"/>
      <c r="D2" s="38"/>
      <c r="E2" s="38"/>
      <c r="F2" s="37"/>
      <c r="G2" s="37"/>
      <c r="I2" s="36" t="s">
        <v>30</v>
      </c>
      <c r="J2" s="35"/>
      <c r="K2" s="35"/>
      <c r="L2" s="35"/>
      <c r="M2" s="35"/>
      <c r="N2" s="35"/>
      <c r="O2" s="35"/>
    </row>
    <row r="3" spans="1:15" ht="30" customHeight="1" x14ac:dyDescent="0.2">
      <c r="A3" s="1472" t="s">
        <v>20</v>
      </c>
      <c r="B3" s="1472"/>
      <c r="C3" s="34" t="s">
        <v>19</v>
      </c>
      <c r="D3" s="33">
        <v>2011</v>
      </c>
      <c r="E3" s="33">
        <v>2012</v>
      </c>
      <c r="F3" s="33">
        <v>2013</v>
      </c>
      <c r="G3" s="33">
        <v>2014</v>
      </c>
      <c r="H3" s="33">
        <v>2015</v>
      </c>
      <c r="I3" s="33">
        <v>2016</v>
      </c>
      <c r="J3" s="32"/>
      <c r="K3" s="32"/>
    </row>
    <row r="4" spans="1:15" ht="20.100000000000001" customHeight="1" x14ac:dyDescent="0.2">
      <c r="A4" s="1613" t="s">
        <v>29</v>
      </c>
      <c r="B4" s="29" t="s">
        <v>17</v>
      </c>
      <c r="C4" s="31" t="s">
        <v>4</v>
      </c>
      <c r="D4" s="6">
        <v>2159.9810000000002</v>
      </c>
      <c r="E4" s="6">
        <v>2093.7999999999997</v>
      </c>
      <c r="F4" s="6">
        <v>2275.33</v>
      </c>
      <c r="G4" s="6">
        <v>2078.9580000000001</v>
      </c>
      <c r="H4" s="6">
        <v>1939.326</v>
      </c>
      <c r="I4" s="6">
        <v>1956.51</v>
      </c>
      <c r="J4" s="25"/>
    </row>
    <row r="5" spans="1:15" ht="20.100000000000001" customHeight="1" x14ac:dyDescent="0.2">
      <c r="A5" s="1613"/>
      <c r="B5" s="29" t="s">
        <v>28</v>
      </c>
      <c r="C5" s="31" t="s">
        <v>4</v>
      </c>
      <c r="D5" s="6">
        <v>1246.742</v>
      </c>
      <c r="E5" s="6">
        <v>1072.2729999999999</v>
      </c>
      <c r="F5" s="6">
        <v>996.43600000000004</v>
      </c>
      <c r="G5" s="6">
        <v>929.89</v>
      </c>
      <c r="H5" s="6">
        <v>922.03399999999999</v>
      </c>
      <c r="I5" s="6">
        <v>728.73500000000001</v>
      </c>
      <c r="J5" s="25"/>
    </row>
    <row r="6" spans="1:15" ht="20.100000000000001" customHeight="1" x14ac:dyDescent="0.2">
      <c r="A6" s="1613"/>
      <c r="B6" s="29" t="s">
        <v>24</v>
      </c>
      <c r="C6" s="31" t="s">
        <v>4</v>
      </c>
      <c r="D6" s="6">
        <v>88.3</v>
      </c>
      <c r="E6" s="6">
        <v>90.5</v>
      </c>
      <c r="F6" s="6">
        <v>69.900000000000006</v>
      </c>
      <c r="G6" s="6">
        <v>88.8</v>
      </c>
      <c r="H6" s="6">
        <v>87.1</v>
      </c>
      <c r="I6" s="6">
        <v>76.099999999999994</v>
      </c>
      <c r="J6" s="25"/>
    </row>
    <row r="7" spans="1:15" ht="20.100000000000001" customHeight="1" x14ac:dyDescent="0.2">
      <c r="A7" s="1613"/>
      <c r="B7" s="28" t="s">
        <v>23</v>
      </c>
      <c r="C7" s="30" t="s">
        <v>4</v>
      </c>
      <c r="D7" s="26">
        <f t="shared" ref="D7:I7" si="0">SUM(D4:D6)</f>
        <v>3495.0230000000001</v>
      </c>
      <c r="E7" s="26">
        <f t="shared" si="0"/>
        <v>3256.5729999999994</v>
      </c>
      <c r="F7" s="26">
        <f t="shared" si="0"/>
        <v>3341.6660000000002</v>
      </c>
      <c r="G7" s="26">
        <f t="shared" si="0"/>
        <v>3097.6480000000001</v>
      </c>
      <c r="H7" s="26">
        <f t="shared" si="0"/>
        <v>2948.46</v>
      </c>
      <c r="I7" s="26">
        <f t="shared" si="0"/>
        <v>2761.3449999999998</v>
      </c>
      <c r="J7" s="25"/>
    </row>
    <row r="8" spans="1:15" ht="20.100000000000001" customHeight="1" x14ac:dyDescent="0.2">
      <c r="A8" s="1613" t="s">
        <v>27</v>
      </c>
      <c r="B8" s="29" t="s">
        <v>26</v>
      </c>
      <c r="C8" s="7" t="s">
        <v>4</v>
      </c>
      <c r="D8" s="6">
        <v>24701.919999999998</v>
      </c>
      <c r="E8" s="6">
        <v>22702.799999999999</v>
      </c>
      <c r="F8" s="6">
        <v>21008.109999999997</v>
      </c>
      <c r="G8" s="6">
        <v>24613.61</v>
      </c>
      <c r="H8" s="6">
        <v>29256.979999999996</v>
      </c>
      <c r="I8" s="6">
        <v>25555.98</v>
      </c>
      <c r="J8" s="25"/>
    </row>
    <row r="9" spans="1:15" ht="20.100000000000001" customHeight="1" x14ac:dyDescent="0.2">
      <c r="A9" s="1613"/>
      <c r="B9" s="29" t="s">
        <v>25</v>
      </c>
      <c r="C9" s="7" t="s">
        <v>4</v>
      </c>
      <c r="D9" s="6">
        <v>8436.2999999999993</v>
      </c>
      <c r="E9" s="6">
        <v>7135.0999999999995</v>
      </c>
      <c r="F9" s="6">
        <v>6564.8</v>
      </c>
      <c r="G9" s="6">
        <v>7334.8</v>
      </c>
      <c r="H9" s="6">
        <v>8797.1999999999989</v>
      </c>
      <c r="I9" s="6">
        <v>8741.2999999999993</v>
      </c>
      <c r="J9" s="25"/>
    </row>
    <row r="10" spans="1:15" ht="20.100000000000001" customHeight="1" x14ac:dyDescent="0.2">
      <c r="A10" s="1613"/>
      <c r="B10" s="29" t="s">
        <v>24</v>
      </c>
      <c r="C10" s="7" t="s">
        <v>4</v>
      </c>
      <c r="D10" s="6">
        <v>1812.9</v>
      </c>
      <c r="E10" s="6">
        <v>1799.6000000000001</v>
      </c>
      <c r="F10" s="6">
        <v>1635.4</v>
      </c>
      <c r="G10" s="6">
        <v>1716.7</v>
      </c>
      <c r="H10" s="6">
        <v>1854.4</v>
      </c>
      <c r="I10" s="6">
        <v>2040.2650000000001</v>
      </c>
      <c r="J10" s="25"/>
    </row>
    <row r="11" spans="1:15" ht="20.100000000000001" customHeight="1" x14ac:dyDescent="0.2">
      <c r="A11" s="1613"/>
      <c r="B11" s="28" t="s">
        <v>23</v>
      </c>
      <c r="C11" s="27" t="s">
        <v>4</v>
      </c>
      <c r="D11" s="26">
        <f t="shared" ref="D11:I11" si="1">SUM(D8:D10)</f>
        <v>34951.120000000003</v>
      </c>
      <c r="E11" s="26">
        <f t="shared" si="1"/>
        <v>31637.499999999996</v>
      </c>
      <c r="F11" s="26">
        <f t="shared" si="1"/>
        <v>29208.309999999998</v>
      </c>
      <c r="G11" s="26">
        <f t="shared" si="1"/>
        <v>33665.11</v>
      </c>
      <c r="H11" s="26">
        <f t="shared" si="1"/>
        <v>39908.579999999994</v>
      </c>
      <c r="I11" s="26">
        <f t="shared" si="1"/>
        <v>36337.544999999998</v>
      </c>
      <c r="J11" s="25"/>
    </row>
    <row r="12" spans="1:15" ht="20.100000000000001" customHeight="1" x14ac:dyDescent="0.2">
      <c r="D12" s="24"/>
      <c r="E12" s="24"/>
      <c r="F12" s="24"/>
      <c r="G12" s="24"/>
      <c r="H12" s="24"/>
      <c r="I12" s="24"/>
      <c r="J12" s="24"/>
      <c r="K12" s="24"/>
    </row>
    <row r="13" spans="1:15" ht="20.100000000000001" customHeight="1" x14ac:dyDescent="0.2">
      <c r="D13" s="24"/>
      <c r="E13" s="24"/>
      <c r="F13" s="24"/>
      <c r="G13" s="24"/>
      <c r="H13" s="24"/>
      <c r="I13" s="24"/>
      <c r="J13" s="24"/>
      <c r="K13" s="24"/>
    </row>
    <row r="14" spans="1:15" ht="20.100000000000001" customHeight="1" x14ac:dyDescent="0.2">
      <c r="D14" s="24"/>
      <c r="E14" s="24"/>
      <c r="F14" s="24"/>
      <c r="G14" s="24"/>
      <c r="H14" s="24"/>
      <c r="I14" s="24"/>
      <c r="J14" s="24"/>
      <c r="K14" s="24"/>
    </row>
    <row r="15" spans="1:15" ht="20.100000000000001" customHeight="1" x14ac:dyDescent="0.2">
      <c r="D15" s="24"/>
      <c r="E15" s="24"/>
      <c r="F15" s="24"/>
      <c r="G15" s="24"/>
      <c r="H15" s="24"/>
      <c r="I15" s="24"/>
      <c r="J15" s="24"/>
      <c r="K15" s="24"/>
    </row>
    <row r="16" spans="1:15" ht="20.100000000000001" customHeight="1" x14ac:dyDescent="0.2">
      <c r="D16" s="24"/>
      <c r="E16" s="24"/>
      <c r="F16" s="24"/>
      <c r="G16" s="24"/>
      <c r="H16" s="23"/>
      <c r="I16" s="24"/>
      <c r="J16" s="24"/>
      <c r="K16" s="24"/>
    </row>
    <row r="17" spans="4:11" ht="20.100000000000001" customHeight="1" x14ac:dyDescent="0.2">
      <c r="D17" s="23"/>
      <c r="E17" s="23"/>
      <c r="F17" s="23"/>
      <c r="G17" s="23"/>
      <c r="I17" s="23"/>
      <c r="J17" s="23"/>
      <c r="K17" s="23"/>
    </row>
    <row r="18" spans="4:11" ht="20.100000000000001" customHeight="1" x14ac:dyDescent="0.2">
      <c r="D18" s="23"/>
      <c r="E18" s="23"/>
      <c r="F18" s="23"/>
      <c r="G18" s="23"/>
      <c r="H18" s="23"/>
      <c r="I18" s="23"/>
      <c r="J18" s="23"/>
      <c r="K18" s="23"/>
    </row>
    <row r="19" spans="4:11" ht="20.100000000000001" customHeight="1" x14ac:dyDescent="0.2">
      <c r="D19" s="23"/>
      <c r="E19" s="23"/>
      <c r="F19" s="23"/>
      <c r="G19" s="23"/>
      <c r="H19" s="23"/>
      <c r="I19" s="23"/>
      <c r="J19" s="23"/>
      <c r="K19" s="23"/>
    </row>
    <row r="20" spans="4:11" ht="20.100000000000001" customHeight="1" x14ac:dyDescent="0.2">
      <c r="D20" s="23"/>
      <c r="E20" s="23"/>
      <c r="F20" s="23"/>
      <c r="G20" s="23"/>
      <c r="H20" s="23"/>
      <c r="I20" s="23"/>
      <c r="J20" s="23"/>
      <c r="K20" s="23"/>
    </row>
    <row r="21" spans="4:11" ht="20.100000000000001" customHeight="1" x14ac:dyDescent="0.2">
      <c r="D21" s="23"/>
      <c r="E21" s="23"/>
      <c r="F21" s="23"/>
      <c r="G21" s="23"/>
      <c r="H21" s="23"/>
      <c r="I21" s="23"/>
      <c r="J21" s="23"/>
      <c r="K21" s="23"/>
    </row>
    <row r="22" spans="4:11" ht="20.100000000000001" customHeight="1" x14ac:dyDescent="0.2">
      <c r="D22" s="23"/>
      <c r="E22" s="23"/>
      <c r="F22" s="23"/>
      <c r="G22" s="23"/>
      <c r="H22" s="23"/>
      <c r="I22" s="23"/>
      <c r="J22" s="23"/>
      <c r="K22" s="23"/>
    </row>
    <row r="23" spans="4:11" ht="20.100000000000001" customHeight="1" x14ac:dyDescent="0.2">
      <c r="D23" s="23"/>
      <c r="E23" s="23"/>
      <c r="F23" s="23"/>
      <c r="G23" s="23"/>
      <c r="H23" s="23"/>
      <c r="I23" s="23"/>
      <c r="J23" s="23"/>
      <c r="K23" s="23"/>
    </row>
  </sheetData>
  <sheetProtection selectLockedCells="1"/>
  <mergeCells count="3">
    <mergeCell ref="A3:B3"/>
    <mergeCell ref="A4:A7"/>
    <mergeCell ref="A8:A11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showGridLines="0" topLeftCell="A2" zoomScaleNormal="100" zoomScaleSheetLayoutView="100" workbookViewId="0">
      <selection activeCell="K18" sqref="K18"/>
    </sheetView>
  </sheetViews>
  <sheetFormatPr defaultRowHeight="20.100000000000001" customHeight="1" x14ac:dyDescent="0.2"/>
  <cols>
    <col min="1" max="1" width="29.28515625" style="1" customWidth="1"/>
    <col min="2" max="2" width="18.85546875" style="1" bestFit="1" customWidth="1"/>
    <col min="3" max="7" width="14.140625" style="1" customWidth="1"/>
    <col min="8" max="8" width="11" style="1" customWidth="1"/>
    <col min="9" max="9" width="13" style="1" customWidth="1"/>
    <col min="10" max="10" width="10" style="1" customWidth="1"/>
    <col min="11" max="16384" width="9.140625" style="1"/>
  </cols>
  <sheetData>
    <row r="1" spans="1:14" ht="20.100000000000001" customHeight="1" x14ac:dyDescent="0.2">
      <c r="A1" s="21" t="s">
        <v>22</v>
      </c>
      <c r="B1" s="21"/>
      <c r="C1" s="21"/>
      <c r="D1" s="21"/>
      <c r="E1" s="21"/>
      <c r="F1" s="21"/>
      <c r="G1" s="21"/>
      <c r="H1" s="20"/>
      <c r="I1" s="20"/>
      <c r="J1" s="20"/>
    </row>
    <row r="2" spans="1:14" ht="20.100000000000001" customHeight="1" x14ac:dyDescent="0.2">
      <c r="A2" s="21"/>
      <c r="C2" s="20"/>
      <c r="D2" s="20"/>
      <c r="E2" s="19"/>
      <c r="F2" s="19"/>
      <c r="H2" s="18" t="s">
        <v>21</v>
      </c>
      <c r="I2" s="17"/>
      <c r="J2" s="17"/>
      <c r="K2" s="17"/>
      <c r="L2" s="17"/>
      <c r="M2" s="17"/>
      <c r="N2" s="17"/>
    </row>
    <row r="3" spans="1:14" ht="30" customHeight="1" x14ac:dyDescent="0.2">
      <c r="A3" s="15" t="s">
        <v>20</v>
      </c>
      <c r="B3" s="16" t="s">
        <v>19</v>
      </c>
      <c r="C3" s="15">
        <v>2011</v>
      </c>
      <c r="D3" s="15">
        <v>2012</v>
      </c>
      <c r="E3" s="15">
        <v>2013</v>
      </c>
      <c r="F3" s="15" t="s">
        <v>18</v>
      </c>
      <c r="G3" s="15">
        <v>2015</v>
      </c>
      <c r="H3" s="15">
        <v>2016</v>
      </c>
      <c r="I3" s="14"/>
      <c r="J3" s="14"/>
    </row>
    <row r="4" spans="1:14" ht="20.100000000000001" customHeight="1" x14ac:dyDescent="0.2">
      <c r="A4" s="11" t="s">
        <v>17</v>
      </c>
      <c r="B4" s="7" t="s">
        <v>4</v>
      </c>
      <c r="C4" s="6">
        <v>2159.9810000000002</v>
      </c>
      <c r="D4" s="6">
        <v>2093.7999999999997</v>
      </c>
      <c r="E4" s="6">
        <v>2275.33</v>
      </c>
      <c r="F4" s="6">
        <v>2078.9609999999998</v>
      </c>
      <c r="G4" s="6">
        <v>1939.325</v>
      </c>
      <c r="H4" s="6">
        <v>1956.51</v>
      </c>
      <c r="I4" s="5"/>
    </row>
    <row r="5" spans="1:14" ht="20.100000000000001" customHeight="1" x14ac:dyDescent="0.2">
      <c r="A5" s="11" t="s">
        <v>16</v>
      </c>
      <c r="B5" s="7" t="s">
        <v>4</v>
      </c>
      <c r="C5" s="6">
        <v>18.111000000000001</v>
      </c>
      <c r="D5" s="6">
        <v>15.201000000000001</v>
      </c>
      <c r="E5" s="6">
        <v>13.308</v>
      </c>
      <c r="F5" s="6">
        <v>11.739000000000001</v>
      </c>
      <c r="G5" s="6">
        <v>12.012</v>
      </c>
      <c r="H5" s="6">
        <v>9.4849999999999994</v>
      </c>
      <c r="I5" s="5"/>
    </row>
    <row r="6" spans="1:14" ht="20.100000000000001" customHeight="1" x14ac:dyDescent="0.2">
      <c r="A6" s="11" t="s">
        <v>15</v>
      </c>
      <c r="B6" s="7" t="s">
        <v>14</v>
      </c>
      <c r="C6" s="6">
        <v>97929</v>
      </c>
      <c r="D6" s="6">
        <v>97846</v>
      </c>
      <c r="E6" s="6">
        <v>100382</v>
      </c>
      <c r="F6" s="6">
        <v>91070</v>
      </c>
      <c r="G6" s="6">
        <v>90594.75</v>
      </c>
      <c r="H6" s="12">
        <v>92725.1</v>
      </c>
      <c r="I6" s="5"/>
    </row>
    <row r="7" spans="1:14" ht="20.100000000000001" customHeight="1" x14ac:dyDescent="0.2">
      <c r="A7" s="13" t="s">
        <v>13</v>
      </c>
      <c r="B7" s="7" t="s">
        <v>4</v>
      </c>
      <c r="C7" s="6">
        <v>50.141999999999996</v>
      </c>
      <c r="D7" s="6">
        <v>63.813000000000002</v>
      </c>
      <c r="E7" s="6">
        <v>63.235999999999997</v>
      </c>
      <c r="F7" s="6">
        <v>42.39</v>
      </c>
      <c r="G7" s="6">
        <v>43.634</v>
      </c>
      <c r="H7" s="6">
        <v>45.3</v>
      </c>
      <c r="I7" s="5"/>
    </row>
    <row r="8" spans="1:14" ht="20.100000000000001" customHeight="1" x14ac:dyDescent="0.2">
      <c r="A8" s="11" t="s">
        <v>12</v>
      </c>
      <c r="B8" s="7" t="s">
        <v>4</v>
      </c>
      <c r="C8" s="6">
        <v>1196.5999999999999</v>
      </c>
      <c r="D8" s="6">
        <v>1008.46</v>
      </c>
      <c r="E8" s="6">
        <v>933.2</v>
      </c>
      <c r="F8" s="6">
        <v>887.5</v>
      </c>
      <c r="G8" s="6">
        <v>878.4</v>
      </c>
      <c r="H8" s="6">
        <v>683.4</v>
      </c>
      <c r="I8" s="5"/>
    </row>
    <row r="9" spans="1:14" ht="20.100000000000001" customHeight="1" x14ac:dyDescent="0.2">
      <c r="A9" s="11" t="s">
        <v>11</v>
      </c>
      <c r="B9" s="7" t="s">
        <v>4</v>
      </c>
      <c r="C9" s="6">
        <v>0.02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5"/>
    </row>
    <row r="10" spans="1:14" ht="20.100000000000001" customHeight="1" x14ac:dyDescent="0.2">
      <c r="A10" s="11" t="s">
        <v>10</v>
      </c>
      <c r="B10" s="7" t="s">
        <v>4</v>
      </c>
      <c r="C10" s="6">
        <v>15373.39</v>
      </c>
      <c r="D10" s="6">
        <v>12076.800000000001</v>
      </c>
      <c r="E10" s="6">
        <v>11826.555000000002</v>
      </c>
      <c r="F10" s="6">
        <v>14339.199999999999</v>
      </c>
      <c r="G10" s="6">
        <v>18290.400000000001</v>
      </c>
      <c r="H10" s="12">
        <v>15607.4</v>
      </c>
      <c r="I10" s="5"/>
    </row>
    <row r="11" spans="1:14" ht="20.100000000000001" customHeight="1" x14ac:dyDescent="0.2">
      <c r="A11" s="11" t="s">
        <v>9</v>
      </c>
      <c r="B11" s="7" t="s">
        <v>4</v>
      </c>
      <c r="C11" s="6">
        <v>8899.33</v>
      </c>
      <c r="D11" s="6">
        <v>10170.700000000001</v>
      </c>
      <c r="E11" s="6">
        <v>8997.0149999999994</v>
      </c>
      <c r="F11" s="6">
        <v>9956.41</v>
      </c>
      <c r="G11" s="6">
        <v>10518.179999999998</v>
      </c>
      <c r="H11" s="6">
        <v>9440.76</v>
      </c>
      <c r="I11" s="5"/>
    </row>
    <row r="12" spans="1:14" ht="20.100000000000001" customHeight="1" x14ac:dyDescent="0.2">
      <c r="A12" s="11" t="s">
        <v>8</v>
      </c>
      <c r="B12" s="7" t="s">
        <v>4</v>
      </c>
      <c r="C12" s="6">
        <v>429.2</v>
      </c>
      <c r="D12" s="6">
        <v>455.30000000000007</v>
      </c>
      <c r="E12" s="6">
        <v>184.54199999999997</v>
      </c>
      <c r="F12" s="6">
        <v>318</v>
      </c>
      <c r="G12" s="6">
        <v>447.1</v>
      </c>
      <c r="H12" s="6">
        <v>507.8</v>
      </c>
      <c r="I12" s="5"/>
    </row>
    <row r="13" spans="1:14" ht="20.100000000000001" customHeight="1" x14ac:dyDescent="0.2">
      <c r="A13" s="8" t="s">
        <v>7</v>
      </c>
      <c r="B13" s="7" t="s">
        <v>4</v>
      </c>
      <c r="C13" s="10">
        <v>2893.9</v>
      </c>
      <c r="D13" s="9">
        <v>2293.3000000000002</v>
      </c>
      <c r="E13" s="9">
        <v>2163.6</v>
      </c>
      <c r="F13" s="6">
        <v>2436.5</v>
      </c>
      <c r="G13" s="6">
        <v>3320</v>
      </c>
      <c r="H13" s="6">
        <v>3366.8</v>
      </c>
      <c r="I13" s="5"/>
    </row>
    <row r="14" spans="1:14" ht="20.100000000000001" customHeight="1" x14ac:dyDescent="0.2">
      <c r="A14" s="8" t="s">
        <v>6</v>
      </c>
      <c r="B14" s="7" t="s">
        <v>4</v>
      </c>
      <c r="C14" s="10">
        <v>1735.4</v>
      </c>
      <c r="D14" s="9">
        <v>1386.8</v>
      </c>
      <c r="E14" s="9">
        <v>984.6</v>
      </c>
      <c r="F14" s="6">
        <v>1135.8</v>
      </c>
      <c r="G14" s="6">
        <v>1087.2</v>
      </c>
      <c r="H14" s="6">
        <v>1261.9000000000001</v>
      </c>
      <c r="I14" s="5"/>
    </row>
    <row r="15" spans="1:14" ht="20.100000000000001" customHeight="1" x14ac:dyDescent="0.2">
      <c r="A15" s="8" t="s">
        <v>5</v>
      </c>
      <c r="B15" s="7" t="s">
        <v>4</v>
      </c>
      <c r="C15" s="6">
        <v>3807</v>
      </c>
      <c r="D15" s="6">
        <v>3455.0000000000005</v>
      </c>
      <c r="E15" s="6">
        <v>3416.6000000000004</v>
      </c>
      <c r="F15" s="6">
        <v>3762.5</v>
      </c>
      <c r="G15" s="6">
        <v>4390</v>
      </c>
      <c r="H15" s="6">
        <v>4112.6000000000004</v>
      </c>
      <c r="I15" s="5"/>
    </row>
    <row r="16" spans="1:14" ht="20.100000000000001" customHeight="1" x14ac:dyDescent="0.2">
      <c r="A16" s="1614" t="s">
        <v>3</v>
      </c>
      <c r="B16" s="7" t="s">
        <v>2</v>
      </c>
      <c r="C16" s="6">
        <v>88.3</v>
      </c>
      <c r="D16" s="6">
        <v>90.5</v>
      </c>
      <c r="E16" s="6">
        <v>69.900000000000006</v>
      </c>
      <c r="F16" s="6">
        <v>88.8</v>
      </c>
      <c r="G16" s="6">
        <v>87.1</v>
      </c>
      <c r="H16" s="6">
        <v>76.099999999999994</v>
      </c>
      <c r="I16" s="5"/>
    </row>
    <row r="17" spans="1:10" ht="20.100000000000001" customHeight="1" x14ac:dyDescent="0.2">
      <c r="A17" s="1615"/>
      <c r="B17" s="7" t="s">
        <v>1</v>
      </c>
      <c r="C17" s="6">
        <v>1812.9</v>
      </c>
      <c r="D17" s="6">
        <v>1799.6000000000001</v>
      </c>
      <c r="E17" s="6">
        <v>1635.4</v>
      </c>
      <c r="F17" s="6">
        <v>1716.7</v>
      </c>
      <c r="G17" s="6">
        <v>1854.4</v>
      </c>
      <c r="H17" s="6">
        <v>2040.25</v>
      </c>
      <c r="I17" s="5"/>
    </row>
    <row r="18" spans="1:10" ht="20.100000000000001" customHeight="1" x14ac:dyDescent="0.2">
      <c r="C18" s="3"/>
      <c r="D18" s="3"/>
      <c r="E18" s="3"/>
      <c r="F18" s="3"/>
      <c r="G18" s="3"/>
      <c r="H18" s="3"/>
      <c r="I18" s="3"/>
      <c r="J18" s="3"/>
    </row>
    <row r="19" spans="1:10" ht="20.100000000000001" customHeight="1" x14ac:dyDescent="0.2">
      <c r="A19" s="1" t="s">
        <v>0</v>
      </c>
      <c r="C19" s="3"/>
      <c r="D19" s="3"/>
      <c r="E19" s="3"/>
      <c r="F19" s="3"/>
      <c r="G19" s="3"/>
      <c r="H19" s="3"/>
      <c r="I19" s="3"/>
      <c r="J19" s="3"/>
    </row>
    <row r="20" spans="1:10" ht="17.25" customHeight="1" x14ac:dyDescent="0.2">
      <c r="C20" s="3"/>
      <c r="D20" s="3"/>
      <c r="E20" s="3"/>
      <c r="F20" s="3"/>
      <c r="G20" s="4"/>
      <c r="H20" s="3"/>
      <c r="I20" s="3"/>
      <c r="J20" s="3"/>
    </row>
    <row r="21" spans="1:10" ht="20.100000000000001" customHeight="1" x14ac:dyDescent="0.2">
      <c r="C21" s="3"/>
      <c r="D21" s="3"/>
      <c r="E21" s="3"/>
      <c r="F21" s="3"/>
      <c r="G21" s="4"/>
      <c r="H21" s="3"/>
      <c r="I21" s="3"/>
      <c r="J21" s="3"/>
    </row>
    <row r="22" spans="1:10" ht="20.100000000000001" customHeight="1" x14ac:dyDescent="0.2">
      <c r="C22" s="3"/>
      <c r="D22" s="3"/>
      <c r="E22" s="3"/>
      <c r="F22" s="3"/>
      <c r="G22" s="2"/>
      <c r="H22" s="3"/>
      <c r="I22" s="3"/>
      <c r="J22" s="3"/>
    </row>
    <row r="23" spans="1:10" ht="20.100000000000001" customHeight="1" x14ac:dyDescent="0.2">
      <c r="C23" s="2"/>
      <c r="D23" s="2"/>
      <c r="E23" s="2"/>
      <c r="F23" s="2"/>
      <c r="H23" s="2"/>
      <c r="I23" s="2"/>
      <c r="J23" s="2"/>
    </row>
    <row r="24" spans="1:10" ht="20.100000000000001" customHeight="1" x14ac:dyDescent="0.2">
      <c r="C24" s="2"/>
      <c r="D24" s="2"/>
      <c r="E24" s="2"/>
      <c r="F24" s="2"/>
      <c r="G24" s="2"/>
      <c r="H24" s="2"/>
      <c r="I24" s="2"/>
      <c r="J24" s="2"/>
    </row>
    <row r="25" spans="1:10" ht="20.100000000000001" customHeight="1" x14ac:dyDescent="0.2">
      <c r="C25" s="2"/>
      <c r="D25" s="2"/>
      <c r="E25" s="2"/>
      <c r="F25" s="2"/>
      <c r="G25" s="2"/>
      <c r="H25" s="2"/>
      <c r="I25" s="2"/>
      <c r="J25" s="2"/>
    </row>
    <row r="26" spans="1:10" ht="20.100000000000001" customHeight="1" x14ac:dyDescent="0.2">
      <c r="C26" s="2"/>
      <c r="D26" s="2"/>
      <c r="E26" s="2"/>
      <c r="F26" s="2"/>
      <c r="G26" s="2"/>
      <c r="H26" s="2"/>
      <c r="I26" s="2"/>
      <c r="J26" s="2"/>
    </row>
    <row r="27" spans="1:10" ht="20.100000000000001" customHeight="1" x14ac:dyDescent="0.2">
      <c r="C27" s="2"/>
      <c r="D27" s="2"/>
      <c r="E27" s="2"/>
      <c r="F27" s="2"/>
      <c r="G27" s="2"/>
      <c r="H27" s="2"/>
      <c r="I27" s="2"/>
      <c r="J27" s="2"/>
    </row>
    <row r="28" spans="1:10" ht="20.100000000000001" customHeight="1" x14ac:dyDescent="0.2">
      <c r="C28" s="2"/>
      <c r="D28" s="2"/>
      <c r="E28" s="2"/>
      <c r="F28" s="2"/>
      <c r="G28" s="2"/>
      <c r="H28" s="2"/>
      <c r="I28" s="2"/>
      <c r="J28" s="2"/>
    </row>
    <row r="29" spans="1:10" ht="20.100000000000001" customHeight="1" x14ac:dyDescent="0.2">
      <c r="C29" s="2"/>
      <c r="D29" s="2"/>
      <c r="E29" s="2"/>
      <c r="F29" s="2"/>
      <c r="G29" s="2"/>
      <c r="H29" s="2"/>
      <c r="I29" s="2"/>
      <c r="J29" s="2"/>
    </row>
  </sheetData>
  <sheetProtection selectLockedCells="1"/>
  <mergeCells count="1">
    <mergeCell ref="A16:A17"/>
  </mergeCells>
  <printOptions horizontalCentered="1" verticalCentered="1"/>
  <pageMargins left="0.78740157480314965" right="0.51181102362204722" top="1.1023622047244095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172"/>
  <sheetViews>
    <sheetView showGridLines="0" view="pageLayout" topLeftCell="A163" zoomScaleNormal="100" zoomScaleSheetLayoutView="100" workbookViewId="0">
      <selection activeCell="F12" sqref="F12"/>
    </sheetView>
  </sheetViews>
  <sheetFormatPr defaultColWidth="8.85546875" defaultRowHeight="12.75" x14ac:dyDescent="0.2"/>
  <cols>
    <col min="1" max="1" width="12" style="928" customWidth="1"/>
    <col min="2" max="2" width="13.42578125" style="930" customWidth="1"/>
    <col min="3" max="3" width="13.5703125" style="930" customWidth="1"/>
    <col min="4" max="4" width="5" style="929" bestFit="1" customWidth="1"/>
    <col min="5" max="5" width="2.140625" style="928" customWidth="1"/>
    <col min="6" max="6" width="10.140625" style="928" customWidth="1"/>
    <col min="7" max="7" width="10.42578125" style="928" customWidth="1"/>
    <col min="8" max="8" width="10.28515625" style="928" customWidth="1"/>
    <col min="9" max="9" width="19.42578125" style="928" customWidth="1"/>
    <col min="10" max="10" width="20.42578125" style="928" customWidth="1"/>
    <col min="11" max="11" width="13.140625" style="928" customWidth="1"/>
    <col min="12" max="256" width="8.85546875" style="928"/>
    <col min="257" max="257" width="12" style="928" customWidth="1"/>
    <col min="258" max="258" width="13.42578125" style="928" customWidth="1"/>
    <col min="259" max="259" width="16.140625" style="928" customWidth="1"/>
    <col min="260" max="260" width="5" style="928" bestFit="1" customWidth="1"/>
    <col min="261" max="261" width="2.140625" style="928" customWidth="1"/>
    <col min="262" max="263" width="10.5703125" style="928" customWidth="1"/>
    <col min="264" max="264" width="8" style="928" customWidth="1"/>
    <col min="265" max="265" width="10.28515625" style="928" customWidth="1"/>
    <col min="266" max="266" width="15.5703125" style="928" customWidth="1"/>
    <col min="267" max="267" width="8.28515625" style="928" customWidth="1"/>
    <col min="268" max="512" width="8.85546875" style="928"/>
    <col min="513" max="513" width="12" style="928" customWidth="1"/>
    <col min="514" max="514" width="13.42578125" style="928" customWidth="1"/>
    <col min="515" max="515" width="16.140625" style="928" customWidth="1"/>
    <col min="516" max="516" width="5" style="928" bestFit="1" customWidth="1"/>
    <col min="517" max="517" width="2.140625" style="928" customWidth="1"/>
    <col min="518" max="519" width="10.5703125" style="928" customWidth="1"/>
    <col min="520" max="520" width="8" style="928" customWidth="1"/>
    <col min="521" max="521" width="10.28515625" style="928" customWidth="1"/>
    <col min="522" max="522" width="15.5703125" style="928" customWidth="1"/>
    <col min="523" max="523" width="8.28515625" style="928" customWidth="1"/>
    <col min="524" max="768" width="8.85546875" style="928"/>
    <col min="769" max="769" width="12" style="928" customWidth="1"/>
    <col min="770" max="770" width="13.42578125" style="928" customWidth="1"/>
    <col min="771" max="771" width="16.140625" style="928" customWidth="1"/>
    <col min="772" max="772" width="5" style="928" bestFit="1" customWidth="1"/>
    <col min="773" max="773" width="2.140625" style="928" customWidth="1"/>
    <col min="774" max="775" width="10.5703125" style="928" customWidth="1"/>
    <col min="776" max="776" width="8" style="928" customWidth="1"/>
    <col min="777" max="777" width="10.28515625" style="928" customWidth="1"/>
    <col min="778" max="778" width="15.5703125" style="928" customWidth="1"/>
    <col min="779" max="779" width="8.28515625" style="928" customWidth="1"/>
    <col min="780" max="1024" width="8.85546875" style="928"/>
    <col min="1025" max="1025" width="12" style="928" customWidth="1"/>
    <col min="1026" max="1026" width="13.42578125" style="928" customWidth="1"/>
    <col min="1027" max="1027" width="16.140625" style="928" customWidth="1"/>
    <col min="1028" max="1028" width="5" style="928" bestFit="1" customWidth="1"/>
    <col min="1029" max="1029" width="2.140625" style="928" customWidth="1"/>
    <col min="1030" max="1031" width="10.5703125" style="928" customWidth="1"/>
    <col min="1032" max="1032" width="8" style="928" customWidth="1"/>
    <col min="1033" max="1033" width="10.28515625" style="928" customWidth="1"/>
    <col min="1034" max="1034" width="15.5703125" style="928" customWidth="1"/>
    <col min="1035" max="1035" width="8.28515625" style="928" customWidth="1"/>
    <col min="1036" max="1280" width="8.85546875" style="928"/>
    <col min="1281" max="1281" width="12" style="928" customWidth="1"/>
    <col min="1282" max="1282" width="13.42578125" style="928" customWidth="1"/>
    <col min="1283" max="1283" width="16.140625" style="928" customWidth="1"/>
    <col min="1284" max="1284" width="5" style="928" bestFit="1" customWidth="1"/>
    <col min="1285" max="1285" width="2.140625" style="928" customWidth="1"/>
    <col min="1286" max="1287" width="10.5703125" style="928" customWidth="1"/>
    <col min="1288" max="1288" width="8" style="928" customWidth="1"/>
    <col min="1289" max="1289" width="10.28515625" style="928" customWidth="1"/>
    <col min="1290" max="1290" width="15.5703125" style="928" customWidth="1"/>
    <col min="1291" max="1291" width="8.28515625" style="928" customWidth="1"/>
    <col min="1292" max="1536" width="8.85546875" style="928"/>
    <col min="1537" max="1537" width="12" style="928" customWidth="1"/>
    <col min="1538" max="1538" width="13.42578125" style="928" customWidth="1"/>
    <col min="1539" max="1539" width="16.140625" style="928" customWidth="1"/>
    <col min="1540" max="1540" width="5" style="928" bestFit="1" customWidth="1"/>
    <col min="1541" max="1541" width="2.140625" style="928" customWidth="1"/>
    <col min="1542" max="1543" width="10.5703125" style="928" customWidth="1"/>
    <col min="1544" max="1544" width="8" style="928" customWidth="1"/>
    <col min="1545" max="1545" width="10.28515625" style="928" customWidth="1"/>
    <col min="1546" max="1546" width="15.5703125" style="928" customWidth="1"/>
    <col min="1547" max="1547" width="8.28515625" style="928" customWidth="1"/>
    <col min="1548" max="1792" width="8.85546875" style="928"/>
    <col min="1793" max="1793" width="12" style="928" customWidth="1"/>
    <col min="1794" max="1794" width="13.42578125" style="928" customWidth="1"/>
    <col min="1795" max="1795" width="16.140625" style="928" customWidth="1"/>
    <col min="1796" max="1796" width="5" style="928" bestFit="1" customWidth="1"/>
    <col min="1797" max="1797" width="2.140625" style="928" customWidth="1"/>
    <col min="1798" max="1799" width="10.5703125" style="928" customWidth="1"/>
    <col min="1800" max="1800" width="8" style="928" customWidth="1"/>
    <col min="1801" max="1801" width="10.28515625" style="928" customWidth="1"/>
    <col min="1802" max="1802" width="15.5703125" style="928" customWidth="1"/>
    <col min="1803" max="1803" width="8.28515625" style="928" customWidth="1"/>
    <col min="1804" max="2048" width="8.85546875" style="928"/>
    <col min="2049" max="2049" width="12" style="928" customWidth="1"/>
    <col min="2050" max="2050" width="13.42578125" style="928" customWidth="1"/>
    <col min="2051" max="2051" width="16.140625" style="928" customWidth="1"/>
    <col min="2052" max="2052" width="5" style="928" bestFit="1" customWidth="1"/>
    <col min="2053" max="2053" width="2.140625" style="928" customWidth="1"/>
    <col min="2054" max="2055" width="10.5703125" style="928" customWidth="1"/>
    <col min="2056" max="2056" width="8" style="928" customWidth="1"/>
    <col min="2057" max="2057" width="10.28515625" style="928" customWidth="1"/>
    <col min="2058" max="2058" width="15.5703125" style="928" customWidth="1"/>
    <col min="2059" max="2059" width="8.28515625" style="928" customWidth="1"/>
    <col min="2060" max="2304" width="8.85546875" style="928"/>
    <col min="2305" max="2305" width="12" style="928" customWidth="1"/>
    <col min="2306" max="2306" width="13.42578125" style="928" customWidth="1"/>
    <col min="2307" max="2307" width="16.140625" style="928" customWidth="1"/>
    <col min="2308" max="2308" width="5" style="928" bestFit="1" customWidth="1"/>
    <col min="2309" max="2309" width="2.140625" style="928" customWidth="1"/>
    <col min="2310" max="2311" width="10.5703125" style="928" customWidth="1"/>
    <col min="2312" max="2312" width="8" style="928" customWidth="1"/>
    <col min="2313" max="2313" width="10.28515625" style="928" customWidth="1"/>
    <col min="2314" max="2314" width="15.5703125" style="928" customWidth="1"/>
    <col min="2315" max="2315" width="8.28515625" style="928" customWidth="1"/>
    <col min="2316" max="2560" width="8.85546875" style="928"/>
    <col min="2561" max="2561" width="12" style="928" customWidth="1"/>
    <col min="2562" max="2562" width="13.42578125" style="928" customWidth="1"/>
    <col min="2563" max="2563" width="16.140625" style="928" customWidth="1"/>
    <col min="2564" max="2564" width="5" style="928" bestFit="1" customWidth="1"/>
    <col min="2565" max="2565" width="2.140625" style="928" customWidth="1"/>
    <col min="2566" max="2567" width="10.5703125" style="928" customWidth="1"/>
    <col min="2568" max="2568" width="8" style="928" customWidth="1"/>
    <col min="2569" max="2569" width="10.28515625" style="928" customWidth="1"/>
    <col min="2570" max="2570" width="15.5703125" style="928" customWidth="1"/>
    <col min="2571" max="2571" width="8.28515625" style="928" customWidth="1"/>
    <col min="2572" max="2816" width="8.85546875" style="928"/>
    <col min="2817" max="2817" width="12" style="928" customWidth="1"/>
    <col min="2818" max="2818" width="13.42578125" style="928" customWidth="1"/>
    <col min="2819" max="2819" width="16.140625" style="928" customWidth="1"/>
    <col min="2820" max="2820" width="5" style="928" bestFit="1" customWidth="1"/>
    <col min="2821" max="2821" width="2.140625" style="928" customWidth="1"/>
    <col min="2822" max="2823" width="10.5703125" style="928" customWidth="1"/>
    <col min="2824" max="2824" width="8" style="928" customWidth="1"/>
    <col min="2825" max="2825" width="10.28515625" style="928" customWidth="1"/>
    <col min="2826" max="2826" width="15.5703125" style="928" customWidth="1"/>
    <col min="2827" max="2827" width="8.28515625" style="928" customWidth="1"/>
    <col min="2828" max="3072" width="8.85546875" style="928"/>
    <col min="3073" max="3073" width="12" style="928" customWidth="1"/>
    <col min="3074" max="3074" width="13.42578125" style="928" customWidth="1"/>
    <col min="3075" max="3075" width="16.140625" style="928" customWidth="1"/>
    <col min="3076" max="3076" width="5" style="928" bestFit="1" customWidth="1"/>
    <col min="3077" max="3077" width="2.140625" style="928" customWidth="1"/>
    <col min="3078" max="3079" width="10.5703125" style="928" customWidth="1"/>
    <col min="3080" max="3080" width="8" style="928" customWidth="1"/>
    <col min="3081" max="3081" width="10.28515625" style="928" customWidth="1"/>
    <col min="3082" max="3082" width="15.5703125" style="928" customWidth="1"/>
    <col min="3083" max="3083" width="8.28515625" style="928" customWidth="1"/>
    <col min="3084" max="3328" width="8.85546875" style="928"/>
    <col min="3329" max="3329" width="12" style="928" customWidth="1"/>
    <col min="3330" max="3330" width="13.42578125" style="928" customWidth="1"/>
    <col min="3331" max="3331" width="16.140625" style="928" customWidth="1"/>
    <col min="3332" max="3332" width="5" style="928" bestFit="1" customWidth="1"/>
    <col min="3333" max="3333" width="2.140625" style="928" customWidth="1"/>
    <col min="3334" max="3335" width="10.5703125" style="928" customWidth="1"/>
    <col min="3336" max="3336" width="8" style="928" customWidth="1"/>
    <col min="3337" max="3337" width="10.28515625" style="928" customWidth="1"/>
    <col min="3338" max="3338" width="15.5703125" style="928" customWidth="1"/>
    <col min="3339" max="3339" width="8.28515625" style="928" customWidth="1"/>
    <col min="3340" max="3584" width="8.85546875" style="928"/>
    <col min="3585" max="3585" width="12" style="928" customWidth="1"/>
    <col min="3586" max="3586" width="13.42578125" style="928" customWidth="1"/>
    <col min="3587" max="3587" width="16.140625" style="928" customWidth="1"/>
    <col min="3588" max="3588" width="5" style="928" bestFit="1" customWidth="1"/>
    <col min="3589" max="3589" width="2.140625" style="928" customWidth="1"/>
    <col min="3590" max="3591" width="10.5703125" style="928" customWidth="1"/>
    <col min="3592" max="3592" width="8" style="928" customWidth="1"/>
    <col min="3593" max="3593" width="10.28515625" style="928" customWidth="1"/>
    <col min="3594" max="3594" width="15.5703125" style="928" customWidth="1"/>
    <col min="3595" max="3595" width="8.28515625" style="928" customWidth="1"/>
    <col min="3596" max="3840" width="8.85546875" style="928"/>
    <col min="3841" max="3841" width="12" style="928" customWidth="1"/>
    <col min="3842" max="3842" width="13.42578125" style="928" customWidth="1"/>
    <col min="3843" max="3843" width="16.140625" style="928" customWidth="1"/>
    <col min="3844" max="3844" width="5" style="928" bestFit="1" customWidth="1"/>
    <col min="3845" max="3845" width="2.140625" style="928" customWidth="1"/>
    <col min="3846" max="3847" width="10.5703125" style="928" customWidth="1"/>
    <col min="3848" max="3848" width="8" style="928" customWidth="1"/>
    <col min="3849" max="3849" width="10.28515625" style="928" customWidth="1"/>
    <col min="3850" max="3850" width="15.5703125" style="928" customWidth="1"/>
    <col min="3851" max="3851" width="8.28515625" style="928" customWidth="1"/>
    <col min="3852" max="4096" width="8.85546875" style="928"/>
    <col min="4097" max="4097" width="12" style="928" customWidth="1"/>
    <col min="4098" max="4098" width="13.42578125" style="928" customWidth="1"/>
    <col min="4099" max="4099" width="16.140625" style="928" customWidth="1"/>
    <col min="4100" max="4100" width="5" style="928" bestFit="1" customWidth="1"/>
    <col min="4101" max="4101" width="2.140625" style="928" customWidth="1"/>
    <col min="4102" max="4103" width="10.5703125" style="928" customWidth="1"/>
    <col min="4104" max="4104" width="8" style="928" customWidth="1"/>
    <col min="4105" max="4105" width="10.28515625" style="928" customWidth="1"/>
    <col min="4106" max="4106" width="15.5703125" style="928" customWidth="1"/>
    <col min="4107" max="4107" width="8.28515625" style="928" customWidth="1"/>
    <col min="4108" max="4352" width="8.85546875" style="928"/>
    <col min="4353" max="4353" width="12" style="928" customWidth="1"/>
    <col min="4354" max="4354" width="13.42578125" style="928" customWidth="1"/>
    <col min="4355" max="4355" width="16.140625" style="928" customWidth="1"/>
    <col min="4356" max="4356" width="5" style="928" bestFit="1" customWidth="1"/>
    <col min="4357" max="4357" width="2.140625" style="928" customWidth="1"/>
    <col min="4358" max="4359" width="10.5703125" style="928" customWidth="1"/>
    <col min="4360" max="4360" width="8" style="928" customWidth="1"/>
    <col min="4361" max="4361" width="10.28515625" style="928" customWidth="1"/>
    <col min="4362" max="4362" width="15.5703125" style="928" customWidth="1"/>
    <col min="4363" max="4363" width="8.28515625" style="928" customWidth="1"/>
    <col min="4364" max="4608" width="8.85546875" style="928"/>
    <col min="4609" max="4609" width="12" style="928" customWidth="1"/>
    <col min="4610" max="4610" width="13.42578125" style="928" customWidth="1"/>
    <col min="4611" max="4611" width="16.140625" style="928" customWidth="1"/>
    <col min="4612" max="4612" width="5" style="928" bestFit="1" customWidth="1"/>
    <col min="4613" max="4613" width="2.140625" style="928" customWidth="1"/>
    <col min="4614" max="4615" width="10.5703125" style="928" customWidth="1"/>
    <col min="4616" max="4616" width="8" style="928" customWidth="1"/>
    <col min="4617" max="4617" width="10.28515625" style="928" customWidth="1"/>
    <col min="4618" max="4618" width="15.5703125" style="928" customWidth="1"/>
    <col min="4619" max="4619" width="8.28515625" style="928" customWidth="1"/>
    <col min="4620" max="4864" width="8.85546875" style="928"/>
    <col min="4865" max="4865" width="12" style="928" customWidth="1"/>
    <col min="4866" max="4866" width="13.42578125" style="928" customWidth="1"/>
    <col min="4867" max="4867" width="16.140625" style="928" customWidth="1"/>
    <col min="4868" max="4868" width="5" style="928" bestFit="1" customWidth="1"/>
    <col min="4869" max="4869" width="2.140625" style="928" customWidth="1"/>
    <col min="4870" max="4871" width="10.5703125" style="928" customWidth="1"/>
    <col min="4872" max="4872" width="8" style="928" customWidth="1"/>
    <col min="4873" max="4873" width="10.28515625" style="928" customWidth="1"/>
    <col min="4874" max="4874" width="15.5703125" style="928" customWidth="1"/>
    <col min="4875" max="4875" width="8.28515625" style="928" customWidth="1"/>
    <col min="4876" max="5120" width="8.85546875" style="928"/>
    <col min="5121" max="5121" width="12" style="928" customWidth="1"/>
    <col min="5122" max="5122" width="13.42578125" style="928" customWidth="1"/>
    <col min="5123" max="5123" width="16.140625" style="928" customWidth="1"/>
    <col min="5124" max="5124" width="5" style="928" bestFit="1" customWidth="1"/>
    <col min="5125" max="5125" width="2.140625" style="928" customWidth="1"/>
    <col min="5126" max="5127" width="10.5703125" style="928" customWidth="1"/>
    <col min="5128" max="5128" width="8" style="928" customWidth="1"/>
    <col min="5129" max="5129" width="10.28515625" style="928" customWidth="1"/>
    <col min="5130" max="5130" width="15.5703125" style="928" customWidth="1"/>
    <col min="5131" max="5131" width="8.28515625" style="928" customWidth="1"/>
    <col min="5132" max="5376" width="8.85546875" style="928"/>
    <col min="5377" max="5377" width="12" style="928" customWidth="1"/>
    <col min="5378" max="5378" width="13.42578125" style="928" customWidth="1"/>
    <col min="5379" max="5379" width="16.140625" style="928" customWidth="1"/>
    <col min="5380" max="5380" width="5" style="928" bestFit="1" customWidth="1"/>
    <col min="5381" max="5381" width="2.140625" style="928" customWidth="1"/>
    <col min="5382" max="5383" width="10.5703125" style="928" customWidth="1"/>
    <col min="5384" max="5384" width="8" style="928" customWidth="1"/>
    <col min="5385" max="5385" width="10.28515625" style="928" customWidth="1"/>
    <col min="5386" max="5386" width="15.5703125" style="928" customWidth="1"/>
    <col min="5387" max="5387" width="8.28515625" style="928" customWidth="1"/>
    <col min="5388" max="5632" width="8.85546875" style="928"/>
    <col min="5633" max="5633" width="12" style="928" customWidth="1"/>
    <col min="5634" max="5634" width="13.42578125" style="928" customWidth="1"/>
    <col min="5635" max="5635" width="16.140625" style="928" customWidth="1"/>
    <col min="5636" max="5636" width="5" style="928" bestFit="1" customWidth="1"/>
    <col min="5637" max="5637" width="2.140625" style="928" customWidth="1"/>
    <col min="5638" max="5639" width="10.5703125" style="928" customWidth="1"/>
    <col min="5640" max="5640" width="8" style="928" customWidth="1"/>
    <col min="5641" max="5641" width="10.28515625" style="928" customWidth="1"/>
    <col min="5642" max="5642" width="15.5703125" style="928" customWidth="1"/>
    <col min="5643" max="5643" width="8.28515625" style="928" customWidth="1"/>
    <col min="5644" max="5888" width="8.85546875" style="928"/>
    <col min="5889" max="5889" width="12" style="928" customWidth="1"/>
    <col min="5890" max="5890" width="13.42578125" style="928" customWidth="1"/>
    <col min="5891" max="5891" width="16.140625" style="928" customWidth="1"/>
    <col min="5892" max="5892" width="5" style="928" bestFit="1" customWidth="1"/>
    <col min="5893" max="5893" width="2.140625" style="928" customWidth="1"/>
    <col min="5894" max="5895" width="10.5703125" style="928" customWidth="1"/>
    <col min="5896" max="5896" width="8" style="928" customWidth="1"/>
    <col min="5897" max="5897" width="10.28515625" style="928" customWidth="1"/>
    <col min="5898" max="5898" width="15.5703125" style="928" customWidth="1"/>
    <col min="5899" max="5899" width="8.28515625" style="928" customWidth="1"/>
    <col min="5900" max="6144" width="8.85546875" style="928"/>
    <col min="6145" max="6145" width="12" style="928" customWidth="1"/>
    <col min="6146" max="6146" width="13.42578125" style="928" customWidth="1"/>
    <col min="6147" max="6147" width="16.140625" style="928" customWidth="1"/>
    <col min="6148" max="6148" width="5" style="928" bestFit="1" customWidth="1"/>
    <col min="6149" max="6149" width="2.140625" style="928" customWidth="1"/>
    <col min="6150" max="6151" width="10.5703125" style="928" customWidth="1"/>
    <col min="6152" max="6152" width="8" style="928" customWidth="1"/>
    <col min="6153" max="6153" width="10.28515625" style="928" customWidth="1"/>
    <col min="6154" max="6154" width="15.5703125" style="928" customWidth="1"/>
    <col min="6155" max="6155" width="8.28515625" style="928" customWidth="1"/>
    <col min="6156" max="6400" width="8.85546875" style="928"/>
    <col min="6401" max="6401" width="12" style="928" customWidth="1"/>
    <col min="6402" max="6402" width="13.42578125" style="928" customWidth="1"/>
    <col min="6403" max="6403" width="16.140625" style="928" customWidth="1"/>
    <col min="6404" max="6404" width="5" style="928" bestFit="1" customWidth="1"/>
    <col min="6405" max="6405" width="2.140625" style="928" customWidth="1"/>
    <col min="6406" max="6407" width="10.5703125" style="928" customWidth="1"/>
    <col min="6408" max="6408" width="8" style="928" customWidth="1"/>
    <col min="6409" max="6409" width="10.28515625" style="928" customWidth="1"/>
    <col min="6410" max="6410" width="15.5703125" style="928" customWidth="1"/>
    <col min="6411" max="6411" width="8.28515625" style="928" customWidth="1"/>
    <col min="6412" max="6656" width="8.85546875" style="928"/>
    <col min="6657" max="6657" width="12" style="928" customWidth="1"/>
    <col min="6658" max="6658" width="13.42578125" style="928" customWidth="1"/>
    <col min="6659" max="6659" width="16.140625" style="928" customWidth="1"/>
    <col min="6660" max="6660" width="5" style="928" bestFit="1" customWidth="1"/>
    <col min="6661" max="6661" width="2.140625" style="928" customWidth="1"/>
    <col min="6662" max="6663" width="10.5703125" style="928" customWidth="1"/>
    <col min="6664" max="6664" width="8" style="928" customWidth="1"/>
    <col min="6665" max="6665" width="10.28515625" style="928" customWidth="1"/>
    <col min="6666" max="6666" width="15.5703125" style="928" customWidth="1"/>
    <col min="6667" max="6667" width="8.28515625" style="928" customWidth="1"/>
    <col min="6668" max="6912" width="8.85546875" style="928"/>
    <col min="6913" max="6913" width="12" style="928" customWidth="1"/>
    <col min="6914" max="6914" width="13.42578125" style="928" customWidth="1"/>
    <col min="6915" max="6915" width="16.140625" style="928" customWidth="1"/>
    <col min="6916" max="6916" width="5" style="928" bestFit="1" customWidth="1"/>
    <col min="6917" max="6917" width="2.140625" style="928" customWidth="1"/>
    <col min="6918" max="6919" width="10.5703125" style="928" customWidth="1"/>
    <col min="6920" max="6920" width="8" style="928" customWidth="1"/>
    <col min="6921" max="6921" width="10.28515625" style="928" customWidth="1"/>
    <col min="6922" max="6922" width="15.5703125" style="928" customWidth="1"/>
    <col min="6923" max="6923" width="8.28515625" style="928" customWidth="1"/>
    <col min="6924" max="7168" width="8.85546875" style="928"/>
    <col min="7169" max="7169" width="12" style="928" customWidth="1"/>
    <col min="7170" max="7170" width="13.42578125" style="928" customWidth="1"/>
    <col min="7171" max="7171" width="16.140625" style="928" customWidth="1"/>
    <col min="7172" max="7172" width="5" style="928" bestFit="1" customWidth="1"/>
    <col min="7173" max="7173" width="2.140625" style="928" customWidth="1"/>
    <col min="7174" max="7175" width="10.5703125" style="928" customWidth="1"/>
    <col min="7176" max="7176" width="8" style="928" customWidth="1"/>
    <col min="7177" max="7177" width="10.28515625" style="928" customWidth="1"/>
    <col min="7178" max="7178" width="15.5703125" style="928" customWidth="1"/>
    <col min="7179" max="7179" width="8.28515625" style="928" customWidth="1"/>
    <col min="7180" max="7424" width="8.85546875" style="928"/>
    <col min="7425" max="7425" width="12" style="928" customWidth="1"/>
    <col min="7426" max="7426" width="13.42578125" style="928" customWidth="1"/>
    <col min="7427" max="7427" width="16.140625" style="928" customWidth="1"/>
    <col min="7428" max="7428" width="5" style="928" bestFit="1" customWidth="1"/>
    <col min="7429" max="7429" width="2.140625" style="928" customWidth="1"/>
    <col min="7430" max="7431" width="10.5703125" style="928" customWidth="1"/>
    <col min="7432" max="7432" width="8" style="928" customWidth="1"/>
    <col min="7433" max="7433" width="10.28515625" style="928" customWidth="1"/>
    <col min="7434" max="7434" width="15.5703125" style="928" customWidth="1"/>
    <col min="7435" max="7435" width="8.28515625" style="928" customWidth="1"/>
    <col min="7436" max="7680" width="8.85546875" style="928"/>
    <col min="7681" max="7681" width="12" style="928" customWidth="1"/>
    <col min="7682" max="7682" width="13.42578125" style="928" customWidth="1"/>
    <col min="7683" max="7683" width="16.140625" style="928" customWidth="1"/>
    <col min="7684" max="7684" width="5" style="928" bestFit="1" customWidth="1"/>
    <col min="7685" max="7685" width="2.140625" style="928" customWidth="1"/>
    <col min="7686" max="7687" width="10.5703125" style="928" customWidth="1"/>
    <col min="7688" max="7688" width="8" style="928" customWidth="1"/>
    <col min="7689" max="7689" width="10.28515625" style="928" customWidth="1"/>
    <col min="7690" max="7690" width="15.5703125" style="928" customWidth="1"/>
    <col min="7691" max="7691" width="8.28515625" style="928" customWidth="1"/>
    <col min="7692" max="7936" width="8.85546875" style="928"/>
    <col min="7937" max="7937" width="12" style="928" customWidth="1"/>
    <col min="7938" max="7938" width="13.42578125" style="928" customWidth="1"/>
    <col min="7939" max="7939" width="16.140625" style="928" customWidth="1"/>
    <col min="7940" max="7940" width="5" style="928" bestFit="1" customWidth="1"/>
    <col min="7941" max="7941" width="2.140625" style="928" customWidth="1"/>
    <col min="7942" max="7943" width="10.5703125" style="928" customWidth="1"/>
    <col min="7944" max="7944" width="8" style="928" customWidth="1"/>
    <col min="7945" max="7945" width="10.28515625" style="928" customWidth="1"/>
    <col min="7946" max="7946" width="15.5703125" style="928" customWidth="1"/>
    <col min="7947" max="7947" width="8.28515625" style="928" customWidth="1"/>
    <col min="7948" max="8192" width="8.85546875" style="928"/>
    <col min="8193" max="8193" width="12" style="928" customWidth="1"/>
    <col min="8194" max="8194" width="13.42578125" style="928" customWidth="1"/>
    <col min="8195" max="8195" width="16.140625" style="928" customWidth="1"/>
    <col min="8196" max="8196" width="5" style="928" bestFit="1" customWidth="1"/>
    <col min="8197" max="8197" width="2.140625" style="928" customWidth="1"/>
    <col min="8198" max="8199" width="10.5703125" style="928" customWidth="1"/>
    <col min="8200" max="8200" width="8" style="928" customWidth="1"/>
    <col min="8201" max="8201" width="10.28515625" style="928" customWidth="1"/>
    <col min="8202" max="8202" width="15.5703125" style="928" customWidth="1"/>
    <col min="8203" max="8203" width="8.28515625" style="928" customWidth="1"/>
    <col min="8204" max="8448" width="8.85546875" style="928"/>
    <col min="8449" max="8449" width="12" style="928" customWidth="1"/>
    <col min="8450" max="8450" width="13.42578125" style="928" customWidth="1"/>
    <col min="8451" max="8451" width="16.140625" style="928" customWidth="1"/>
    <col min="8452" max="8452" width="5" style="928" bestFit="1" customWidth="1"/>
    <col min="8453" max="8453" width="2.140625" style="928" customWidth="1"/>
    <col min="8454" max="8455" width="10.5703125" style="928" customWidth="1"/>
    <col min="8456" max="8456" width="8" style="928" customWidth="1"/>
    <col min="8457" max="8457" width="10.28515625" style="928" customWidth="1"/>
    <col min="8458" max="8458" width="15.5703125" style="928" customWidth="1"/>
    <col min="8459" max="8459" width="8.28515625" style="928" customWidth="1"/>
    <col min="8460" max="8704" width="8.85546875" style="928"/>
    <col min="8705" max="8705" width="12" style="928" customWidth="1"/>
    <col min="8706" max="8706" width="13.42578125" style="928" customWidth="1"/>
    <col min="8707" max="8707" width="16.140625" style="928" customWidth="1"/>
    <col min="8708" max="8708" width="5" style="928" bestFit="1" customWidth="1"/>
    <col min="8709" max="8709" width="2.140625" style="928" customWidth="1"/>
    <col min="8710" max="8711" width="10.5703125" style="928" customWidth="1"/>
    <col min="8712" max="8712" width="8" style="928" customWidth="1"/>
    <col min="8713" max="8713" width="10.28515625" style="928" customWidth="1"/>
    <col min="8714" max="8714" width="15.5703125" style="928" customWidth="1"/>
    <col min="8715" max="8715" width="8.28515625" style="928" customWidth="1"/>
    <col min="8716" max="8960" width="8.85546875" style="928"/>
    <col min="8961" max="8961" width="12" style="928" customWidth="1"/>
    <col min="8962" max="8962" width="13.42578125" style="928" customWidth="1"/>
    <col min="8963" max="8963" width="16.140625" style="928" customWidth="1"/>
    <col min="8964" max="8964" width="5" style="928" bestFit="1" customWidth="1"/>
    <col min="8965" max="8965" width="2.140625" style="928" customWidth="1"/>
    <col min="8966" max="8967" width="10.5703125" style="928" customWidth="1"/>
    <col min="8968" max="8968" width="8" style="928" customWidth="1"/>
    <col min="8969" max="8969" width="10.28515625" style="928" customWidth="1"/>
    <col min="8970" max="8970" width="15.5703125" style="928" customWidth="1"/>
    <col min="8971" max="8971" width="8.28515625" style="928" customWidth="1"/>
    <col min="8972" max="9216" width="8.85546875" style="928"/>
    <col min="9217" max="9217" width="12" style="928" customWidth="1"/>
    <col min="9218" max="9218" width="13.42578125" style="928" customWidth="1"/>
    <col min="9219" max="9219" width="16.140625" style="928" customWidth="1"/>
    <col min="9220" max="9220" width="5" style="928" bestFit="1" customWidth="1"/>
    <col min="9221" max="9221" width="2.140625" style="928" customWidth="1"/>
    <col min="9222" max="9223" width="10.5703125" style="928" customWidth="1"/>
    <col min="9224" max="9224" width="8" style="928" customWidth="1"/>
    <col min="9225" max="9225" width="10.28515625" style="928" customWidth="1"/>
    <col min="9226" max="9226" width="15.5703125" style="928" customWidth="1"/>
    <col min="9227" max="9227" width="8.28515625" style="928" customWidth="1"/>
    <col min="9228" max="9472" width="8.85546875" style="928"/>
    <col min="9473" max="9473" width="12" style="928" customWidth="1"/>
    <col min="9474" max="9474" width="13.42578125" style="928" customWidth="1"/>
    <col min="9475" max="9475" width="16.140625" style="928" customWidth="1"/>
    <col min="9476" max="9476" width="5" style="928" bestFit="1" customWidth="1"/>
    <col min="9477" max="9477" width="2.140625" style="928" customWidth="1"/>
    <col min="9478" max="9479" width="10.5703125" style="928" customWidth="1"/>
    <col min="9480" max="9480" width="8" style="928" customWidth="1"/>
    <col min="9481" max="9481" width="10.28515625" style="928" customWidth="1"/>
    <col min="9482" max="9482" width="15.5703125" style="928" customWidth="1"/>
    <col min="9483" max="9483" width="8.28515625" style="928" customWidth="1"/>
    <col min="9484" max="9728" width="8.85546875" style="928"/>
    <col min="9729" max="9729" width="12" style="928" customWidth="1"/>
    <col min="9730" max="9730" width="13.42578125" style="928" customWidth="1"/>
    <col min="9731" max="9731" width="16.140625" style="928" customWidth="1"/>
    <col min="9732" max="9732" width="5" style="928" bestFit="1" customWidth="1"/>
    <col min="9733" max="9733" width="2.140625" style="928" customWidth="1"/>
    <col min="9734" max="9735" width="10.5703125" style="928" customWidth="1"/>
    <col min="9736" max="9736" width="8" style="928" customWidth="1"/>
    <col min="9737" max="9737" width="10.28515625" style="928" customWidth="1"/>
    <col min="9738" max="9738" width="15.5703125" style="928" customWidth="1"/>
    <col min="9739" max="9739" width="8.28515625" style="928" customWidth="1"/>
    <col min="9740" max="9984" width="8.85546875" style="928"/>
    <col min="9985" max="9985" width="12" style="928" customWidth="1"/>
    <col min="9986" max="9986" width="13.42578125" style="928" customWidth="1"/>
    <col min="9987" max="9987" width="16.140625" style="928" customWidth="1"/>
    <col min="9988" max="9988" width="5" style="928" bestFit="1" customWidth="1"/>
    <col min="9989" max="9989" width="2.140625" style="928" customWidth="1"/>
    <col min="9990" max="9991" width="10.5703125" style="928" customWidth="1"/>
    <col min="9992" max="9992" width="8" style="928" customWidth="1"/>
    <col min="9993" max="9993" width="10.28515625" style="928" customWidth="1"/>
    <col min="9994" max="9994" width="15.5703125" style="928" customWidth="1"/>
    <col min="9995" max="9995" width="8.28515625" style="928" customWidth="1"/>
    <col min="9996" max="10240" width="8.85546875" style="928"/>
    <col min="10241" max="10241" width="12" style="928" customWidth="1"/>
    <col min="10242" max="10242" width="13.42578125" style="928" customWidth="1"/>
    <col min="10243" max="10243" width="16.140625" style="928" customWidth="1"/>
    <col min="10244" max="10244" width="5" style="928" bestFit="1" customWidth="1"/>
    <col min="10245" max="10245" width="2.140625" style="928" customWidth="1"/>
    <col min="10246" max="10247" width="10.5703125" style="928" customWidth="1"/>
    <col min="10248" max="10248" width="8" style="928" customWidth="1"/>
    <col min="10249" max="10249" width="10.28515625" style="928" customWidth="1"/>
    <col min="10250" max="10250" width="15.5703125" style="928" customWidth="1"/>
    <col min="10251" max="10251" width="8.28515625" style="928" customWidth="1"/>
    <col min="10252" max="10496" width="8.85546875" style="928"/>
    <col min="10497" max="10497" width="12" style="928" customWidth="1"/>
    <col min="10498" max="10498" width="13.42578125" style="928" customWidth="1"/>
    <col min="10499" max="10499" width="16.140625" style="928" customWidth="1"/>
    <col min="10500" max="10500" width="5" style="928" bestFit="1" customWidth="1"/>
    <col min="10501" max="10501" width="2.140625" style="928" customWidth="1"/>
    <col min="10502" max="10503" width="10.5703125" style="928" customWidth="1"/>
    <col min="10504" max="10504" width="8" style="928" customWidth="1"/>
    <col min="10505" max="10505" width="10.28515625" style="928" customWidth="1"/>
    <col min="10506" max="10506" width="15.5703125" style="928" customWidth="1"/>
    <col min="10507" max="10507" width="8.28515625" style="928" customWidth="1"/>
    <col min="10508" max="10752" width="8.85546875" style="928"/>
    <col min="10753" max="10753" width="12" style="928" customWidth="1"/>
    <col min="10754" max="10754" width="13.42578125" style="928" customWidth="1"/>
    <col min="10755" max="10755" width="16.140625" style="928" customWidth="1"/>
    <col min="10756" max="10756" width="5" style="928" bestFit="1" customWidth="1"/>
    <col min="10757" max="10757" width="2.140625" style="928" customWidth="1"/>
    <col min="10758" max="10759" width="10.5703125" style="928" customWidth="1"/>
    <col min="10760" max="10760" width="8" style="928" customWidth="1"/>
    <col min="10761" max="10761" width="10.28515625" style="928" customWidth="1"/>
    <col min="10762" max="10762" width="15.5703125" style="928" customWidth="1"/>
    <col min="10763" max="10763" width="8.28515625" style="928" customWidth="1"/>
    <col min="10764" max="11008" width="8.85546875" style="928"/>
    <col min="11009" max="11009" width="12" style="928" customWidth="1"/>
    <col min="11010" max="11010" width="13.42578125" style="928" customWidth="1"/>
    <col min="11011" max="11011" width="16.140625" style="928" customWidth="1"/>
    <col min="11012" max="11012" width="5" style="928" bestFit="1" customWidth="1"/>
    <col min="11013" max="11013" width="2.140625" style="928" customWidth="1"/>
    <col min="11014" max="11015" width="10.5703125" style="928" customWidth="1"/>
    <col min="11016" max="11016" width="8" style="928" customWidth="1"/>
    <col min="11017" max="11017" width="10.28515625" style="928" customWidth="1"/>
    <col min="11018" max="11018" width="15.5703125" style="928" customWidth="1"/>
    <col min="11019" max="11019" width="8.28515625" style="928" customWidth="1"/>
    <col min="11020" max="11264" width="8.85546875" style="928"/>
    <col min="11265" max="11265" width="12" style="928" customWidth="1"/>
    <col min="11266" max="11266" width="13.42578125" style="928" customWidth="1"/>
    <col min="11267" max="11267" width="16.140625" style="928" customWidth="1"/>
    <col min="11268" max="11268" width="5" style="928" bestFit="1" customWidth="1"/>
    <col min="11269" max="11269" width="2.140625" style="928" customWidth="1"/>
    <col min="11270" max="11271" width="10.5703125" style="928" customWidth="1"/>
    <col min="11272" max="11272" width="8" style="928" customWidth="1"/>
    <col min="11273" max="11273" width="10.28515625" style="928" customWidth="1"/>
    <col min="11274" max="11274" width="15.5703125" style="928" customWidth="1"/>
    <col min="11275" max="11275" width="8.28515625" style="928" customWidth="1"/>
    <col min="11276" max="11520" width="8.85546875" style="928"/>
    <col min="11521" max="11521" width="12" style="928" customWidth="1"/>
    <col min="11522" max="11522" width="13.42578125" style="928" customWidth="1"/>
    <col min="11523" max="11523" width="16.140625" style="928" customWidth="1"/>
    <col min="11524" max="11524" width="5" style="928" bestFit="1" customWidth="1"/>
    <col min="11525" max="11525" width="2.140625" style="928" customWidth="1"/>
    <col min="11526" max="11527" width="10.5703125" style="928" customWidth="1"/>
    <col min="11528" max="11528" width="8" style="928" customWidth="1"/>
    <col min="11529" max="11529" width="10.28515625" style="928" customWidth="1"/>
    <col min="11530" max="11530" width="15.5703125" style="928" customWidth="1"/>
    <col min="11531" max="11531" width="8.28515625" style="928" customWidth="1"/>
    <col min="11532" max="11776" width="8.85546875" style="928"/>
    <col min="11777" max="11777" width="12" style="928" customWidth="1"/>
    <col min="11778" max="11778" width="13.42578125" style="928" customWidth="1"/>
    <col min="11779" max="11779" width="16.140625" style="928" customWidth="1"/>
    <col min="11780" max="11780" width="5" style="928" bestFit="1" customWidth="1"/>
    <col min="11781" max="11781" width="2.140625" style="928" customWidth="1"/>
    <col min="11782" max="11783" width="10.5703125" style="928" customWidth="1"/>
    <col min="11784" max="11784" width="8" style="928" customWidth="1"/>
    <col min="11785" max="11785" width="10.28515625" style="928" customWidth="1"/>
    <col min="11786" max="11786" width="15.5703125" style="928" customWidth="1"/>
    <col min="11787" max="11787" width="8.28515625" style="928" customWidth="1"/>
    <col min="11788" max="12032" width="8.85546875" style="928"/>
    <col min="12033" max="12033" width="12" style="928" customWidth="1"/>
    <col min="12034" max="12034" width="13.42578125" style="928" customWidth="1"/>
    <col min="12035" max="12035" width="16.140625" style="928" customWidth="1"/>
    <col min="12036" max="12036" width="5" style="928" bestFit="1" customWidth="1"/>
    <col min="12037" max="12037" width="2.140625" style="928" customWidth="1"/>
    <col min="12038" max="12039" width="10.5703125" style="928" customWidth="1"/>
    <col min="12040" max="12040" width="8" style="928" customWidth="1"/>
    <col min="12041" max="12041" width="10.28515625" style="928" customWidth="1"/>
    <col min="12042" max="12042" width="15.5703125" style="928" customWidth="1"/>
    <col min="12043" max="12043" width="8.28515625" style="928" customWidth="1"/>
    <col min="12044" max="12288" width="8.85546875" style="928"/>
    <col min="12289" max="12289" width="12" style="928" customWidth="1"/>
    <col min="12290" max="12290" width="13.42578125" style="928" customWidth="1"/>
    <col min="12291" max="12291" width="16.140625" style="928" customWidth="1"/>
    <col min="12292" max="12292" width="5" style="928" bestFit="1" customWidth="1"/>
    <col min="12293" max="12293" width="2.140625" style="928" customWidth="1"/>
    <col min="12294" max="12295" width="10.5703125" style="928" customWidth="1"/>
    <col min="12296" max="12296" width="8" style="928" customWidth="1"/>
    <col min="12297" max="12297" width="10.28515625" style="928" customWidth="1"/>
    <col min="12298" max="12298" width="15.5703125" style="928" customWidth="1"/>
    <col min="12299" max="12299" width="8.28515625" style="928" customWidth="1"/>
    <col min="12300" max="12544" width="8.85546875" style="928"/>
    <col min="12545" max="12545" width="12" style="928" customWidth="1"/>
    <col min="12546" max="12546" width="13.42578125" style="928" customWidth="1"/>
    <col min="12547" max="12547" width="16.140625" style="928" customWidth="1"/>
    <col min="12548" max="12548" width="5" style="928" bestFit="1" customWidth="1"/>
    <col min="12549" max="12549" width="2.140625" style="928" customWidth="1"/>
    <col min="12550" max="12551" width="10.5703125" style="928" customWidth="1"/>
    <col min="12552" max="12552" width="8" style="928" customWidth="1"/>
    <col min="12553" max="12553" width="10.28515625" style="928" customWidth="1"/>
    <col min="12554" max="12554" width="15.5703125" style="928" customWidth="1"/>
    <col min="12555" max="12555" width="8.28515625" style="928" customWidth="1"/>
    <col min="12556" max="12800" width="8.85546875" style="928"/>
    <col min="12801" max="12801" width="12" style="928" customWidth="1"/>
    <col min="12802" max="12802" width="13.42578125" style="928" customWidth="1"/>
    <col min="12803" max="12803" width="16.140625" style="928" customWidth="1"/>
    <col min="12804" max="12804" width="5" style="928" bestFit="1" customWidth="1"/>
    <col min="12805" max="12805" width="2.140625" style="928" customWidth="1"/>
    <col min="12806" max="12807" width="10.5703125" style="928" customWidth="1"/>
    <col min="12808" max="12808" width="8" style="928" customWidth="1"/>
    <col min="12809" max="12809" width="10.28515625" style="928" customWidth="1"/>
    <col min="12810" max="12810" width="15.5703125" style="928" customWidth="1"/>
    <col min="12811" max="12811" width="8.28515625" style="928" customWidth="1"/>
    <col min="12812" max="13056" width="8.85546875" style="928"/>
    <col min="13057" max="13057" width="12" style="928" customWidth="1"/>
    <col min="13058" max="13058" width="13.42578125" style="928" customWidth="1"/>
    <col min="13059" max="13059" width="16.140625" style="928" customWidth="1"/>
    <col min="13060" max="13060" width="5" style="928" bestFit="1" customWidth="1"/>
    <col min="13061" max="13061" width="2.140625" style="928" customWidth="1"/>
    <col min="13062" max="13063" width="10.5703125" style="928" customWidth="1"/>
    <col min="13064" max="13064" width="8" style="928" customWidth="1"/>
    <col min="13065" max="13065" width="10.28515625" style="928" customWidth="1"/>
    <col min="13066" max="13066" width="15.5703125" style="928" customWidth="1"/>
    <col min="13067" max="13067" width="8.28515625" style="928" customWidth="1"/>
    <col min="13068" max="13312" width="8.85546875" style="928"/>
    <col min="13313" max="13313" width="12" style="928" customWidth="1"/>
    <col min="13314" max="13314" width="13.42578125" style="928" customWidth="1"/>
    <col min="13315" max="13315" width="16.140625" style="928" customWidth="1"/>
    <col min="13316" max="13316" width="5" style="928" bestFit="1" customWidth="1"/>
    <col min="13317" max="13317" width="2.140625" style="928" customWidth="1"/>
    <col min="13318" max="13319" width="10.5703125" style="928" customWidth="1"/>
    <col min="13320" max="13320" width="8" style="928" customWidth="1"/>
    <col min="13321" max="13321" width="10.28515625" style="928" customWidth="1"/>
    <col min="13322" max="13322" width="15.5703125" style="928" customWidth="1"/>
    <col min="13323" max="13323" width="8.28515625" style="928" customWidth="1"/>
    <col min="13324" max="13568" width="8.85546875" style="928"/>
    <col min="13569" max="13569" width="12" style="928" customWidth="1"/>
    <col min="13570" max="13570" width="13.42578125" style="928" customWidth="1"/>
    <col min="13571" max="13571" width="16.140625" style="928" customWidth="1"/>
    <col min="13572" max="13572" width="5" style="928" bestFit="1" customWidth="1"/>
    <col min="13573" max="13573" width="2.140625" style="928" customWidth="1"/>
    <col min="13574" max="13575" width="10.5703125" style="928" customWidth="1"/>
    <col min="13576" max="13576" width="8" style="928" customWidth="1"/>
    <col min="13577" max="13577" width="10.28515625" style="928" customWidth="1"/>
    <col min="13578" max="13578" width="15.5703125" style="928" customWidth="1"/>
    <col min="13579" max="13579" width="8.28515625" style="928" customWidth="1"/>
    <col min="13580" max="13824" width="8.85546875" style="928"/>
    <col min="13825" max="13825" width="12" style="928" customWidth="1"/>
    <col min="13826" max="13826" width="13.42578125" style="928" customWidth="1"/>
    <col min="13827" max="13827" width="16.140625" style="928" customWidth="1"/>
    <col min="13828" max="13828" width="5" style="928" bestFit="1" customWidth="1"/>
    <col min="13829" max="13829" width="2.140625" style="928" customWidth="1"/>
    <col min="13830" max="13831" width="10.5703125" style="928" customWidth="1"/>
    <col min="13832" max="13832" width="8" style="928" customWidth="1"/>
    <col min="13833" max="13833" width="10.28515625" style="928" customWidth="1"/>
    <col min="13834" max="13834" width="15.5703125" style="928" customWidth="1"/>
    <col min="13835" max="13835" width="8.28515625" style="928" customWidth="1"/>
    <col min="13836" max="14080" width="8.85546875" style="928"/>
    <col min="14081" max="14081" width="12" style="928" customWidth="1"/>
    <col min="14082" max="14082" width="13.42578125" style="928" customWidth="1"/>
    <col min="14083" max="14083" width="16.140625" style="928" customWidth="1"/>
    <col min="14084" max="14084" width="5" style="928" bestFit="1" customWidth="1"/>
    <col min="14085" max="14085" width="2.140625" style="928" customWidth="1"/>
    <col min="14086" max="14087" width="10.5703125" style="928" customWidth="1"/>
    <col min="14088" max="14088" width="8" style="928" customWidth="1"/>
    <col min="14089" max="14089" width="10.28515625" style="928" customWidth="1"/>
    <col min="14090" max="14090" width="15.5703125" style="928" customWidth="1"/>
    <col min="14091" max="14091" width="8.28515625" style="928" customWidth="1"/>
    <col min="14092" max="14336" width="8.85546875" style="928"/>
    <col min="14337" max="14337" width="12" style="928" customWidth="1"/>
    <col min="14338" max="14338" width="13.42578125" style="928" customWidth="1"/>
    <col min="14339" max="14339" width="16.140625" style="928" customWidth="1"/>
    <col min="14340" max="14340" width="5" style="928" bestFit="1" customWidth="1"/>
    <col min="14341" max="14341" width="2.140625" style="928" customWidth="1"/>
    <col min="14342" max="14343" width="10.5703125" style="928" customWidth="1"/>
    <col min="14344" max="14344" width="8" style="928" customWidth="1"/>
    <col min="14345" max="14345" width="10.28515625" style="928" customWidth="1"/>
    <col min="14346" max="14346" width="15.5703125" style="928" customWidth="1"/>
    <col min="14347" max="14347" width="8.28515625" style="928" customWidth="1"/>
    <col min="14348" max="14592" width="8.85546875" style="928"/>
    <col min="14593" max="14593" width="12" style="928" customWidth="1"/>
    <col min="14594" max="14594" width="13.42578125" style="928" customWidth="1"/>
    <col min="14595" max="14595" width="16.140625" style="928" customWidth="1"/>
    <col min="14596" max="14596" width="5" style="928" bestFit="1" customWidth="1"/>
    <col min="14597" max="14597" width="2.140625" style="928" customWidth="1"/>
    <col min="14598" max="14599" width="10.5703125" style="928" customWidth="1"/>
    <col min="14600" max="14600" width="8" style="928" customWidth="1"/>
    <col min="14601" max="14601" width="10.28515625" style="928" customWidth="1"/>
    <col min="14602" max="14602" width="15.5703125" style="928" customWidth="1"/>
    <col min="14603" max="14603" width="8.28515625" style="928" customWidth="1"/>
    <col min="14604" max="14848" width="8.85546875" style="928"/>
    <col min="14849" max="14849" width="12" style="928" customWidth="1"/>
    <col min="14850" max="14850" width="13.42578125" style="928" customWidth="1"/>
    <col min="14851" max="14851" width="16.140625" style="928" customWidth="1"/>
    <col min="14852" max="14852" width="5" style="928" bestFit="1" customWidth="1"/>
    <col min="14853" max="14853" width="2.140625" style="928" customWidth="1"/>
    <col min="14854" max="14855" width="10.5703125" style="928" customWidth="1"/>
    <col min="14856" max="14856" width="8" style="928" customWidth="1"/>
    <col min="14857" max="14857" width="10.28515625" style="928" customWidth="1"/>
    <col min="14858" max="14858" width="15.5703125" style="928" customWidth="1"/>
    <col min="14859" max="14859" width="8.28515625" style="928" customWidth="1"/>
    <col min="14860" max="15104" width="8.85546875" style="928"/>
    <col min="15105" max="15105" width="12" style="928" customWidth="1"/>
    <col min="15106" max="15106" width="13.42578125" style="928" customWidth="1"/>
    <col min="15107" max="15107" width="16.140625" style="928" customWidth="1"/>
    <col min="15108" max="15108" width="5" style="928" bestFit="1" customWidth="1"/>
    <col min="15109" max="15109" width="2.140625" style="928" customWidth="1"/>
    <col min="15110" max="15111" width="10.5703125" style="928" customWidth="1"/>
    <col min="15112" max="15112" width="8" style="928" customWidth="1"/>
    <col min="15113" max="15113" width="10.28515625" style="928" customWidth="1"/>
    <col min="15114" max="15114" width="15.5703125" style="928" customWidth="1"/>
    <col min="15115" max="15115" width="8.28515625" style="928" customWidth="1"/>
    <col min="15116" max="15360" width="8.85546875" style="928"/>
    <col min="15361" max="15361" width="12" style="928" customWidth="1"/>
    <col min="15362" max="15362" width="13.42578125" style="928" customWidth="1"/>
    <col min="15363" max="15363" width="16.140625" style="928" customWidth="1"/>
    <col min="15364" max="15364" width="5" style="928" bestFit="1" customWidth="1"/>
    <col min="15365" max="15365" width="2.140625" style="928" customWidth="1"/>
    <col min="15366" max="15367" width="10.5703125" style="928" customWidth="1"/>
    <col min="15368" max="15368" width="8" style="928" customWidth="1"/>
    <col min="15369" max="15369" width="10.28515625" style="928" customWidth="1"/>
    <col min="15370" max="15370" width="15.5703125" style="928" customWidth="1"/>
    <col min="15371" max="15371" width="8.28515625" style="928" customWidth="1"/>
    <col min="15372" max="15616" width="8.85546875" style="928"/>
    <col min="15617" max="15617" width="12" style="928" customWidth="1"/>
    <col min="15618" max="15618" width="13.42578125" style="928" customWidth="1"/>
    <col min="15619" max="15619" width="16.140625" style="928" customWidth="1"/>
    <col min="15620" max="15620" width="5" style="928" bestFit="1" customWidth="1"/>
    <col min="15621" max="15621" width="2.140625" style="928" customWidth="1"/>
    <col min="15622" max="15623" width="10.5703125" style="928" customWidth="1"/>
    <col min="15624" max="15624" width="8" style="928" customWidth="1"/>
    <col min="15625" max="15625" width="10.28515625" style="928" customWidth="1"/>
    <col min="15626" max="15626" width="15.5703125" style="928" customWidth="1"/>
    <col min="15627" max="15627" width="8.28515625" style="928" customWidth="1"/>
    <col min="15628" max="15872" width="8.85546875" style="928"/>
    <col min="15873" max="15873" width="12" style="928" customWidth="1"/>
    <col min="15874" max="15874" width="13.42578125" style="928" customWidth="1"/>
    <col min="15875" max="15875" width="16.140625" style="928" customWidth="1"/>
    <col min="15876" max="15876" width="5" style="928" bestFit="1" customWidth="1"/>
    <col min="15877" max="15877" width="2.140625" style="928" customWidth="1"/>
    <col min="15878" max="15879" width="10.5703125" style="928" customWidth="1"/>
    <col min="15880" max="15880" width="8" style="928" customWidth="1"/>
    <col min="15881" max="15881" width="10.28515625" style="928" customWidth="1"/>
    <col min="15882" max="15882" width="15.5703125" style="928" customWidth="1"/>
    <col min="15883" max="15883" width="8.28515625" style="928" customWidth="1"/>
    <col min="15884" max="16128" width="8.85546875" style="928"/>
    <col min="16129" max="16129" width="12" style="928" customWidth="1"/>
    <col min="16130" max="16130" width="13.42578125" style="928" customWidth="1"/>
    <col min="16131" max="16131" width="16.140625" style="928" customWidth="1"/>
    <col min="16132" max="16132" width="5" style="928" bestFit="1" customWidth="1"/>
    <col min="16133" max="16133" width="2.140625" style="928" customWidth="1"/>
    <col min="16134" max="16135" width="10.5703125" style="928" customWidth="1"/>
    <col min="16136" max="16136" width="8" style="928" customWidth="1"/>
    <col min="16137" max="16137" width="10.28515625" style="928" customWidth="1"/>
    <col min="16138" max="16138" width="15.5703125" style="928" customWidth="1"/>
    <col min="16139" max="16139" width="8.28515625" style="928" customWidth="1"/>
    <col min="16140" max="16384" width="8.85546875" style="928"/>
  </cols>
  <sheetData>
    <row r="1" spans="1:11" x14ac:dyDescent="0.2">
      <c r="A1" s="968" t="s">
        <v>1733</v>
      </c>
      <c r="J1" s="967"/>
      <c r="K1" s="967" t="s">
        <v>1732</v>
      </c>
    </row>
    <row r="2" spans="1:11" x14ac:dyDescent="0.2">
      <c r="B2" s="966"/>
      <c r="C2" s="966"/>
      <c r="D2" s="965"/>
      <c r="E2" s="964"/>
      <c r="F2" s="964"/>
      <c r="G2" s="964"/>
      <c r="H2" s="964"/>
      <c r="I2" s="964"/>
      <c r="J2" s="964"/>
      <c r="K2" s="964"/>
    </row>
    <row r="3" spans="1:11" ht="14.25" customHeight="1" x14ac:dyDescent="0.2">
      <c r="A3" s="1117" t="s">
        <v>1731</v>
      </c>
      <c r="B3" s="1118"/>
      <c r="C3" s="1119"/>
      <c r="D3" s="1089" t="s">
        <v>1552</v>
      </c>
      <c r="E3" s="1114" t="s">
        <v>1730</v>
      </c>
      <c r="F3" s="1128" t="s">
        <v>1729</v>
      </c>
      <c r="G3" s="1128" t="s">
        <v>1728</v>
      </c>
      <c r="H3" s="1128" t="s">
        <v>1727</v>
      </c>
      <c r="I3" s="1128" t="s">
        <v>1726</v>
      </c>
      <c r="J3" s="1128" t="s">
        <v>1725</v>
      </c>
      <c r="K3" s="1128" t="s">
        <v>1724</v>
      </c>
    </row>
    <row r="4" spans="1:11" x14ac:dyDescent="0.2">
      <c r="A4" s="1120"/>
      <c r="B4" s="1121"/>
      <c r="C4" s="1122"/>
      <c r="D4" s="1090"/>
      <c r="E4" s="1115"/>
      <c r="F4" s="1128"/>
      <c r="G4" s="1128"/>
      <c r="H4" s="1128"/>
      <c r="I4" s="1128"/>
      <c r="J4" s="1128"/>
      <c r="K4" s="1128"/>
    </row>
    <row r="5" spans="1:11" x14ac:dyDescent="0.2">
      <c r="A5" s="1120"/>
      <c r="B5" s="1121"/>
      <c r="C5" s="1122"/>
      <c r="D5" s="1090"/>
      <c r="E5" s="1115"/>
      <c r="F5" s="1128"/>
      <c r="G5" s="1128"/>
      <c r="H5" s="1128"/>
      <c r="I5" s="1128"/>
      <c r="J5" s="1128"/>
      <c r="K5" s="1128"/>
    </row>
    <row r="6" spans="1:11" ht="16.5" customHeight="1" x14ac:dyDescent="0.2">
      <c r="A6" s="1123"/>
      <c r="B6" s="1124"/>
      <c r="C6" s="1125"/>
      <c r="D6" s="1091"/>
      <c r="E6" s="1116"/>
      <c r="F6" s="1128"/>
      <c r="G6" s="1128"/>
      <c r="H6" s="963" t="s">
        <v>1723</v>
      </c>
      <c r="I6" s="963" t="s">
        <v>1722</v>
      </c>
      <c r="J6" s="963" t="s">
        <v>1722</v>
      </c>
      <c r="K6" s="963" t="s">
        <v>1721</v>
      </c>
    </row>
    <row r="7" spans="1:11" ht="14.25" customHeight="1" x14ac:dyDescent="0.2">
      <c r="A7" s="1088" t="s">
        <v>1472</v>
      </c>
      <c r="B7" s="1081" t="s">
        <v>1720</v>
      </c>
      <c r="C7" s="1081"/>
      <c r="D7" s="1129" t="s">
        <v>1295</v>
      </c>
      <c r="E7" s="941" t="s">
        <v>1628</v>
      </c>
      <c r="F7" s="954">
        <v>1</v>
      </c>
      <c r="G7" s="954"/>
      <c r="H7" s="956">
        <v>8.19</v>
      </c>
      <c r="I7" s="962" t="s">
        <v>1719</v>
      </c>
      <c r="J7" s="962" t="s">
        <v>1718</v>
      </c>
      <c r="K7" s="954" t="s">
        <v>1629</v>
      </c>
    </row>
    <row r="8" spans="1:11" x14ac:dyDescent="0.2">
      <c r="A8" s="1129"/>
      <c r="B8" s="1081"/>
      <c r="C8" s="1081"/>
      <c r="D8" s="1129"/>
      <c r="E8" s="941" t="s">
        <v>1627</v>
      </c>
      <c r="F8" s="954">
        <v>5</v>
      </c>
      <c r="G8" s="954"/>
      <c r="H8" s="956">
        <v>44.75</v>
      </c>
      <c r="I8" s="962" t="s">
        <v>1717</v>
      </c>
      <c r="J8" s="962"/>
      <c r="K8" s="954" t="s">
        <v>1709</v>
      </c>
    </row>
    <row r="9" spans="1:11" x14ac:dyDescent="0.2">
      <c r="A9" s="1129"/>
      <c r="B9" s="1081" t="s">
        <v>1716</v>
      </c>
      <c r="C9" s="1081"/>
      <c r="D9" s="1078" t="s">
        <v>1295</v>
      </c>
      <c r="E9" s="941" t="s">
        <v>1628</v>
      </c>
      <c r="F9" s="954">
        <v>1</v>
      </c>
      <c r="G9" s="954"/>
      <c r="H9" s="956">
        <v>8.9</v>
      </c>
      <c r="I9" s="962" t="s">
        <v>1715</v>
      </c>
      <c r="J9" s="962" t="s">
        <v>1714</v>
      </c>
      <c r="K9" s="954" t="s">
        <v>1629</v>
      </c>
    </row>
    <row r="10" spans="1:11" x14ac:dyDescent="0.2">
      <c r="A10" s="1129"/>
      <c r="B10" s="1081"/>
      <c r="C10" s="1081"/>
      <c r="D10" s="1079"/>
      <c r="E10" s="941" t="s">
        <v>1627</v>
      </c>
      <c r="F10" s="954"/>
      <c r="G10" s="954"/>
      <c r="H10" s="956"/>
      <c r="I10" s="962"/>
      <c r="J10" s="962"/>
      <c r="K10" s="954"/>
    </row>
    <row r="11" spans="1:11" x14ac:dyDescent="0.2">
      <c r="A11" s="1129"/>
      <c r="B11" s="1081" t="s">
        <v>1713</v>
      </c>
      <c r="C11" s="1081"/>
      <c r="D11" s="1078" t="s">
        <v>1295</v>
      </c>
      <c r="E11" s="941" t="s">
        <v>1628</v>
      </c>
      <c r="F11" s="954">
        <v>1</v>
      </c>
      <c r="G11" s="954"/>
      <c r="H11" s="956">
        <v>23</v>
      </c>
      <c r="I11" s="962" t="s">
        <v>1712</v>
      </c>
      <c r="J11" s="962" t="s">
        <v>1711</v>
      </c>
      <c r="K11" s="954" t="s">
        <v>1629</v>
      </c>
    </row>
    <row r="12" spans="1:11" x14ac:dyDescent="0.2">
      <c r="A12" s="1129"/>
      <c r="B12" s="1081"/>
      <c r="C12" s="1081"/>
      <c r="D12" s="1079"/>
      <c r="E12" s="941" t="s">
        <v>1627</v>
      </c>
      <c r="F12" s="954">
        <v>3</v>
      </c>
      <c r="G12" s="954"/>
      <c r="H12" s="956">
        <v>14.75</v>
      </c>
      <c r="I12" s="962" t="s">
        <v>1710</v>
      </c>
      <c r="J12" s="962"/>
      <c r="K12" s="954" t="s">
        <v>1709</v>
      </c>
    </row>
    <row r="13" spans="1:11" x14ac:dyDescent="0.2">
      <c r="A13" s="1129"/>
      <c r="B13" s="1081" t="s">
        <v>1468</v>
      </c>
      <c r="C13" s="1081"/>
      <c r="D13" s="1078" t="s">
        <v>1297</v>
      </c>
      <c r="E13" s="941" t="s">
        <v>1628</v>
      </c>
      <c r="F13" s="954"/>
      <c r="G13" s="954"/>
      <c r="H13" s="956"/>
      <c r="I13" s="954"/>
      <c r="J13" s="954"/>
      <c r="K13" s="954"/>
    </row>
    <row r="14" spans="1:11" x14ac:dyDescent="0.2">
      <c r="A14" s="1129"/>
      <c r="B14" s="1081"/>
      <c r="C14" s="1081"/>
      <c r="D14" s="1079"/>
      <c r="E14" s="941" t="s">
        <v>1627</v>
      </c>
      <c r="F14" s="954"/>
      <c r="G14" s="954"/>
      <c r="H14" s="956"/>
      <c r="I14" s="954"/>
      <c r="J14" s="954"/>
      <c r="K14" s="954" t="s">
        <v>1708</v>
      </c>
    </row>
    <row r="15" spans="1:11" x14ac:dyDescent="0.2">
      <c r="A15" s="1129"/>
      <c r="B15" s="1081" t="s">
        <v>49</v>
      </c>
      <c r="C15" s="1081"/>
      <c r="D15" s="1078" t="s">
        <v>1298</v>
      </c>
      <c r="E15" s="941" t="s">
        <v>1628</v>
      </c>
      <c r="F15" s="954">
        <v>1</v>
      </c>
      <c r="G15" s="954"/>
      <c r="H15" s="956">
        <v>0.2</v>
      </c>
      <c r="I15" s="956">
        <v>0.56000000000000005</v>
      </c>
      <c r="J15" s="961">
        <v>3.6749999999999998</v>
      </c>
      <c r="K15" s="954" t="s">
        <v>1629</v>
      </c>
    </row>
    <row r="16" spans="1:11" x14ac:dyDescent="0.2">
      <c r="A16" s="1129"/>
      <c r="B16" s="1081"/>
      <c r="C16" s="1081"/>
      <c r="D16" s="1079"/>
      <c r="E16" s="941" t="s">
        <v>1627</v>
      </c>
      <c r="F16" s="954">
        <v>0</v>
      </c>
      <c r="G16" s="954">
        <v>0</v>
      </c>
      <c r="H16" s="956">
        <v>0</v>
      </c>
      <c r="I16" s="956">
        <v>0</v>
      </c>
      <c r="J16" s="961">
        <v>0</v>
      </c>
      <c r="K16" s="954"/>
    </row>
    <row r="17" spans="1:11" x14ac:dyDescent="0.2">
      <c r="A17" s="1129"/>
      <c r="B17" s="1082" t="s">
        <v>23</v>
      </c>
      <c r="C17" s="1083"/>
      <c r="D17" s="1084"/>
      <c r="E17" s="938" t="s">
        <v>1628</v>
      </c>
      <c r="F17" s="954">
        <f t="shared" ref="F17:J18" si="0">F7+F9+F11+F13+F15</f>
        <v>4</v>
      </c>
      <c r="G17" s="954">
        <f t="shared" si="0"/>
        <v>0</v>
      </c>
      <c r="H17" s="956">
        <f t="shared" si="0"/>
        <v>40.290000000000006</v>
      </c>
      <c r="I17" s="956">
        <f t="shared" si="0"/>
        <v>4417.2730000000001</v>
      </c>
      <c r="J17" s="961">
        <f t="shared" si="0"/>
        <v>9026.8629999999994</v>
      </c>
      <c r="K17" s="1126"/>
    </row>
    <row r="18" spans="1:11" x14ac:dyDescent="0.2">
      <c r="A18" s="1129"/>
      <c r="B18" s="1085"/>
      <c r="C18" s="1086"/>
      <c r="D18" s="1087"/>
      <c r="E18" s="938" t="s">
        <v>1627</v>
      </c>
      <c r="F18" s="954">
        <f t="shared" si="0"/>
        <v>8</v>
      </c>
      <c r="G18" s="954">
        <f t="shared" si="0"/>
        <v>0</v>
      </c>
      <c r="H18" s="956">
        <f t="shared" si="0"/>
        <v>59.5</v>
      </c>
      <c r="I18" s="956">
        <f t="shared" si="0"/>
        <v>9.9715199999999999</v>
      </c>
      <c r="J18" s="961">
        <f t="shared" si="0"/>
        <v>0</v>
      </c>
      <c r="K18" s="1127"/>
    </row>
    <row r="19" spans="1:11" x14ac:dyDescent="0.2">
      <c r="A19" s="1089" t="s">
        <v>1707</v>
      </c>
      <c r="B19" s="1081" t="s">
        <v>1706</v>
      </c>
      <c r="C19" s="1081"/>
      <c r="D19" s="1078" t="s">
        <v>1630</v>
      </c>
      <c r="E19" s="938" t="s">
        <v>1628</v>
      </c>
      <c r="F19" s="954">
        <v>2</v>
      </c>
      <c r="G19" s="954">
        <v>0</v>
      </c>
      <c r="H19" s="956">
        <v>0.48</v>
      </c>
      <c r="I19" s="954">
        <v>17</v>
      </c>
      <c r="J19" s="954">
        <v>2</v>
      </c>
      <c r="K19" s="954" t="s">
        <v>1629</v>
      </c>
    </row>
    <row r="20" spans="1:11" x14ac:dyDescent="0.2">
      <c r="A20" s="1091"/>
      <c r="B20" s="1081"/>
      <c r="C20" s="1081"/>
      <c r="D20" s="1079"/>
      <c r="E20" s="938" t="s">
        <v>1627</v>
      </c>
      <c r="F20" s="960"/>
      <c r="G20" s="960"/>
      <c r="H20" s="959"/>
      <c r="I20" s="960"/>
      <c r="J20" s="960"/>
      <c r="K20" s="960"/>
    </row>
    <row r="21" spans="1:11" x14ac:dyDescent="0.2">
      <c r="A21" s="1088" t="s">
        <v>12</v>
      </c>
      <c r="B21" s="1081" t="s">
        <v>141</v>
      </c>
      <c r="C21" s="1081"/>
      <c r="D21" s="1078" t="s">
        <v>1630</v>
      </c>
      <c r="E21" s="941" t="s">
        <v>1628</v>
      </c>
      <c r="F21" s="954"/>
      <c r="G21" s="954">
        <v>4</v>
      </c>
      <c r="H21" s="956">
        <v>14.96</v>
      </c>
      <c r="I21" s="954">
        <v>1155</v>
      </c>
      <c r="J21" s="954">
        <v>288</v>
      </c>
      <c r="K21" s="954" t="s">
        <v>1629</v>
      </c>
    </row>
    <row r="22" spans="1:11" x14ac:dyDescent="0.2">
      <c r="A22" s="1129"/>
      <c r="B22" s="1081"/>
      <c r="C22" s="1081"/>
      <c r="D22" s="1079"/>
      <c r="E22" s="941" t="s">
        <v>1627</v>
      </c>
      <c r="F22" s="954"/>
      <c r="G22" s="954"/>
      <c r="H22" s="956"/>
      <c r="I22" s="954"/>
      <c r="J22" s="954"/>
      <c r="K22" s="954"/>
    </row>
    <row r="23" spans="1:11" ht="14.25" customHeight="1" x14ac:dyDescent="0.2">
      <c r="A23" s="1129"/>
      <c r="B23" s="1081" t="s">
        <v>142</v>
      </c>
      <c r="C23" s="1081"/>
      <c r="D23" s="1078" t="s">
        <v>1630</v>
      </c>
      <c r="E23" s="941" t="s">
        <v>1628</v>
      </c>
      <c r="F23" s="954">
        <v>8</v>
      </c>
      <c r="G23" s="954">
        <v>4</v>
      </c>
      <c r="H23" s="956">
        <v>35.36</v>
      </c>
      <c r="I23" s="954">
        <v>2783</v>
      </c>
      <c r="J23" s="954">
        <v>706</v>
      </c>
      <c r="K23" s="954" t="s">
        <v>1629</v>
      </c>
    </row>
    <row r="24" spans="1:11" x14ac:dyDescent="0.2">
      <c r="A24" s="1129"/>
      <c r="B24" s="1081"/>
      <c r="C24" s="1081"/>
      <c r="D24" s="1079"/>
      <c r="E24" s="941" t="s">
        <v>1627</v>
      </c>
      <c r="F24" s="954"/>
      <c r="G24" s="954"/>
      <c r="H24" s="956"/>
      <c r="I24" s="954"/>
      <c r="J24" s="954"/>
      <c r="K24" s="954"/>
    </row>
    <row r="25" spans="1:11" ht="14.25" customHeight="1" x14ac:dyDescent="0.2">
      <c r="A25" s="1129"/>
      <c r="B25" s="1082" t="s">
        <v>23</v>
      </c>
      <c r="C25" s="1083"/>
      <c r="D25" s="1084"/>
      <c r="E25" s="938"/>
      <c r="F25" s="954">
        <f t="shared" ref="F25:J26" si="1">F21+F23</f>
        <v>8</v>
      </c>
      <c r="G25" s="954">
        <f t="shared" si="1"/>
        <v>8</v>
      </c>
      <c r="H25" s="956">
        <f t="shared" si="1"/>
        <v>50.32</v>
      </c>
      <c r="I25" s="956">
        <f t="shared" si="1"/>
        <v>3938</v>
      </c>
      <c r="J25" s="961">
        <f t="shared" si="1"/>
        <v>994</v>
      </c>
      <c r="K25" s="1132"/>
    </row>
    <row r="26" spans="1:11" x14ac:dyDescent="0.2">
      <c r="A26" s="1129"/>
      <c r="B26" s="1085"/>
      <c r="C26" s="1086"/>
      <c r="D26" s="1087"/>
      <c r="E26" s="938" t="s">
        <v>1627</v>
      </c>
      <c r="F26" s="960">
        <f t="shared" si="1"/>
        <v>0</v>
      </c>
      <c r="G26" s="960">
        <f t="shared" si="1"/>
        <v>0</v>
      </c>
      <c r="H26" s="959">
        <f t="shared" si="1"/>
        <v>0</v>
      </c>
      <c r="I26" s="959">
        <f t="shared" si="1"/>
        <v>0</v>
      </c>
      <c r="J26" s="958">
        <f t="shared" si="1"/>
        <v>0</v>
      </c>
      <c r="K26" s="1133"/>
    </row>
    <row r="27" spans="1:11" ht="14.25" customHeight="1" x14ac:dyDescent="0.2">
      <c r="A27" s="1088" t="s">
        <v>1705</v>
      </c>
      <c r="B27" s="1130" t="s">
        <v>1704</v>
      </c>
      <c r="C27" s="1130"/>
      <c r="D27" s="1129" t="s">
        <v>1295</v>
      </c>
      <c r="E27" s="941" t="s">
        <v>1628</v>
      </c>
      <c r="F27" s="954"/>
      <c r="G27" s="954"/>
      <c r="H27" s="956"/>
      <c r="I27" s="954"/>
      <c r="J27" s="954"/>
      <c r="K27" s="954"/>
    </row>
    <row r="28" spans="1:11" x14ac:dyDescent="0.2">
      <c r="A28" s="1088"/>
      <c r="B28" s="1130"/>
      <c r="C28" s="1130"/>
      <c r="D28" s="1129"/>
      <c r="E28" s="941" t="s">
        <v>1627</v>
      </c>
      <c r="F28" s="954">
        <v>1</v>
      </c>
      <c r="G28" s="954"/>
      <c r="H28" s="956">
        <v>29</v>
      </c>
      <c r="I28" s="954">
        <v>4</v>
      </c>
      <c r="J28" s="954">
        <v>3.1360000000000001</v>
      </c>
      <c r="K28" s="954" t="s">
        <v>1629</v>
      </c>
    </row>
    <row r="29" spans="1:11" ht="14.25" customHeight="1" x14ac:dyDescent="0.2">
      <c r="A29" s="1088"/>
      <c r="B29" s="1130" t="s">
        <v>1703</v>
      </c>
      <c r="C29" s="1130"/>
      <c r="D29" s="1129" t="s">
        <v>1295</v>
      </c>
      <c r="E29" s="941" t="s">
        <v>1628</v>
      </c>
      <c r="F29" s="954">
        <v>1</v>
      </c>
      <c r="G29" s="954"/>
      <c r="H29" s="956">
        <v>1.2</v>
      </c>
      <c r="I29" s="954">
        <v>9.5299999999999994</v>
      </c>
      <c r="J29" s="954"/>
      <c r="K29" s="954" t="s">
        <v>1629</v>
      </c>
    </row>
    <row r="30" spans="1:11" s="942" customFormat="1" x14ac:dyDescent="0.2">
      <c r="A30" s="1088"/>
      <c r="B30" s="1130"/>
      <c r="C30" s="1130"/>
      <c r="D30" s="1129"/>
      <c r="E30" s="941" t="s">
        <v>1627</v>
      </c>
      <c r="F30" s="954"/>
      <c r="G30" s="954"/>
      <c r="H30" s="956"/>
      <c r="I30" s="954"/>
      <c r="J30" s="954"/>
      <c r="K30" s="954"/>
    </row>
    <row r="31" spans="1:11" ht="14.25" customHeight="1" x14ac:dyDescent="0.2">
      <c r="A31" s="1088"/>
      <c r="B31" s="1130" t="s">
        <v>1702</v>
      </c>
      <c r="C31" s="1130"/>
      <c r="D31" s="1129" t="s">
        <v>1295</v>
      </c>
      <c r="E31" s="941" t="s">
        <v>1628</v>
      </c>
      <c r="F31" s="954">
        <v>1</v>
      </c>
      <c r="G31" s="954"/>
      <c r="H31" s="956">
        <v>0.02</v>
      </c>
      <c r="I31" s="954">
        <v>2</v>
      </c>
      <c r="J31" s="954">
        <v>2</v>
      </c>
      <c r="K31" s="954" t="s">
        <v>1629</v>
      </c>
    </row>
    <row r="32" spans="1:11" ht="14.25" customHeight="1" x14ac:dyDescent="0.2">
      <c r="A32" s="1088"/>
      <c r="B32" s="1130"/>
      <c r="C32" s="1130"/>
      <c r="D32" s="1129"/>
      <c r="E32" s="941" t="s">
        <v>1627</v>
      </c>
      <c r="F32" s="954"/>
      <c r="G32" s="954"/>
      <c r="H32" s="956"/>
      <c r="I32" s="954"/>
      <c r="J32" s="954"/>
      <c r="K32" s="954"/>
    </row>
    <row r="33" spans="1:11" ht="14.25" customHeight="1" x14ac:dyDescent="0.2">
      <c r="A33" s="1088"/>
      <c r="B33" s="1130" t="s">
        <v>1701</v>
      </c>
      <c r="C33" s="1130"/>
      <c r="D33" s="1129" t="s">
        <v>1295</v>
      </c>
      <c r="E33" s="941" t="s">
        <v>1628</v>
      </c>
      <c r="F33" s="954"/>
      <c r="G33" s="954"/>
      <c r="H33" s="956"/>
      <c r="I33" s="954"/>
      <c r="J33" s="954"/>
      <c r="K33" s="954"/>
    </row>
    <row r="34" spans="1:11" x14ac:dyDescent="0.2">
      <c r="A34" s="1088"/>
      <c r="B34" s="1130"/>
      <c r="C34" s="1130"/>
      <c r="D34" s="1129"/>
      <c r="E34" s="941" t="s">
        <v>1627</v>
      </c>
      <c r="F34" s="954">
        <v>2</v>
      </c>
      <c r="G34" s="954"/>
      <c r="H34" s="956">
        <v>1.21</v>
      </c>
      <c r="I34" s="954">
        <v>36.75</v>
      </c>
      <c r="J34" s="954"/>
      <c r="K34" s="954" t="s">
        <v>1629</v>
      </c>
    </row>
    <row r="35" spans="1:11" x14ac:dyDescent="0.2">
      <c r="A35" s="1088"/>
      <c r="B35" s="1130" t="s">
        <v>1700</v>
      </c>
      <c r="C35" s="1130"/>
      <c r="D35" s="1129" t="s">
        <v>1295</v>
      </c>
      <c r="E35" s="941" t="s">
        <v>1628</v>
      </c>
      <c r="F35" s="954">
        <v>1</v>
      </c>
      <c r="G35" s="954"/>
      <c r="H35" s="956">
        <v>2</v>
      </c>
      <c r="I35" s="954">
        <v>204.7</v>
      </c>
      <c r="J35" s="954">
        <v>179.7</v>
      </c>
      <c r="K35" s="954" t="s">
        <v>1629</v>
      </c>
    </row>
    <row r="36" spans="1:11" x14ac:dyDescent="0.2">
      <c r="A36" s="1088"/>
      <c r="B36" s="1130"/>
      <c r="C36" s="1130"/>
      <c r="D36" s="1129"/>
      <c r="E36" s="941" t="s">
        <v>1627</v>
      </c>
      <c r="F36" s="954"/>
      <c r="G36" s="954"/>
      <c r="H36" s="956"/>
      <c r="I36" s="954"/>
      <c r="J36" s="954"/>
      <c r="K36" s="954"/>
    </row>
    <row r="37" spans="1:11" ht="12.75" customHeight="1" x14ac:dyDescent="0.2">
      <c r="A37" s="1088"/>
      <c r="B37" s="1130" t="s">
        <v>1699</v>
      </c>
      <c r="C37" s="1130"/>
      <c r="D37" s="1129" t="s">
        <v>1295</v>
      </c>
      <c r="E37" s="941" t="s">
        <v>1628</v>
      </c>
      <c r="F37" s="954">
        <v>1</v>
      </c>
      <c r="G37" s="954"/>
      <c r="H37" s="956">
        <v>1</v>
      </c>
      <c r="I37" s="954">
        <v>153.80000000000001</v>
      </c>
      <c r="J37" s="954">
        <v>44.05</v>
      </c>
      <c r="K37" s="954" t="s">
        <v>1629</v>
      </c>
    </row>
    <row r="38" spans="1:11" x14ac:dyDescent="0.2">
      <c r="A38" s="1088"/>
      <c r="B38" s="1130"/>
      <c r="C38" s="1130"/>
      <c r="D38" s="1129"/>
      <c r="E38" s="941" t="s">
        <v>1627</v>
      </c>
      <c r="F38" s="954"/>
      <c r="G38" s="954"/>
      <c r="H38" s="956"/>
      <c r="I38" s="954"/>
      <c r="J38" s="954"/>
      <c r="K38" s="954"/>
    </row>
    <row r="39" spans="1:11" ht="12.75" customHeight="1" x14ac:dyDescent="0.2">
      <c r="A39" s="1088"/>
      <c r="B39" s="1130" t="s">
        <v>1698</v>
      </c>
      <c r="C39" s="1130"/>
      <c r="D39" s="1129" t="s">
        <v>1295</v>
      </c>
      <c r="E39" s="941" t="s">
        <v>1628</v>
      </c>
      <c r="F39" s="954">
        <v>1</v>
      </c>
      <c r="G39" s="954"/>
      <c r="H39" s="956">
        <v>0.14499999999999999</v>
      </c>
      <c r="I39" s="954">
        <v>6</v>
      </c>
      <c r="J39" s="954"/>
      <c r="K39" s="954" t="s">
        <v>1629</v>
      </c>
    </row>
    <row r="40" spans="1:11" x14ac:dyDescent="0.2">
      <c r="A40" s="1088"/>
      <c r="B40" s="1130"/>
      <c r="C40" s="1130"/>
      <c r="D40" s="1129"/>
      <c r="E40" s="941" t="s">
        <v>1627</v>
      </c>
      <c r="F40" s="954"/>
      <c r="G40" s="954"/>
      <c r="H40" s="956"/>
      <c r="I40" s="954"/>
      <c r="J40" s="954"/>
      <c r="K40" s="954"/>
    </row>
    <row r="41" spans="1:11" ht="12.75" customHeight="1" x14ac:dyDescent="0.2">
      <c r="A41" s="1088"/>
      <c r="B41" s="1130" t="s">
        <v>1697</v>
      </c>
      <c r="C41" s="1130"/>
      <c r="D41" s="1129" t="s">
        <v>1295</v>
      </c>
      <c r="E41" s="941" t="s">
        <v>1628</v>
      </c>
      <c r="F41" s="954">
        <v>1</v>
      </c>
      <c r="G41" s="954"/>
      <c r="H41" s="956">
        <v>0.5</v>
      </c>
      <c r="I41" s="954">
        <v>0.01</v>
      </c>
      <c r="J41" s="954">
        <v>2</v>
      </c>
      <c r="K41" s="954" t="s">
        <v>1629</v>
      </c>
    </row>
    <row r="42" spans="1:11" x14ac:dyDescent="0.2">
      <c r="A42" s="1088"/>
      <c r="B42" s="1130"/>
      <c r="C42" s="1130"/>
      <c r="D42" s="1129"/>
      <c r="E42" s="941" t="s">
        <v>1627</v>
      </c>
      <c r="F42" s="954"/>
      <c r="G42" s="954"/>
      <c r="H42" s="956"/>
      <c r="I42" s="954"/>
      <c r="J42" s="954"/>
      <c r="K42" s="954"/>
    </row>
    <row r="43" spans="1:11" ht="12.75" customHeight="1" x14ac:dyDescent="0.2">
      <c r="A43" s="1088"/>
      <c r="B43" s="1130" t="s">
        <v>1696</v>
      </c>
      <c r="C43" s="1130"/>
      <c r="D43" s="1129" t="s">
        <v>1295</v>
      </c>
      <c r="E43" s="941" t="s">
        <v>1628</v>
      </c>
      <c r="F43" s="954"/>
      <c r="G43" s="954"/>
      <c r="H43" s="956">
        <v>0.8</v>
      </c>
      <c r="I43" s="954">
        <v>26</v>
      </c>
      <c r="J43" s="954"/>
      <c r="K43" s="954" t="s">
        <v>1629</v>
      </c>
    </row>
    <row r="44" spans="1:11" ht="12.6" customHeight="1" x14ac:dyDescent="0.2">
      <c r="A44" s="1088"/>
      <c r="B44" s="1130"/>
      <c r="C44" s="1130"/>
      <c r="D44" s="1129"/>
      <c r="E44" s="941" t="s">
        <v>1627</v>
      </c>
      <c r="F44" s="954"/>
      <c r="G44" s="954"/>
      <c r="H44" s="956"/>
      <c r="I44" s="954"/>
      <c r="J44" s="954"/>
      <c r="K44" s="954"/>
    </row>
    <row r="45" spans="1:11" ht="12.6" customHeight="1" x14ac:dyDescent="0.2">
      <c r="A45" s="1088"/>
      <c r="B45" s="1130" t="s">
        <v>1695</v>
      </c>
      <c r="C45" s="1130"/>
      <c r="D45" s="1129" t="s">
        <v>1295</v>
      </c>
      <c r="E45" s="941" t="s">
        <v>1628</v>
      </c>
      <c r="F45" s="954">
        <v>1</v>
      </c>
      <c r="G45" s="954"/>
      <c r="H45" s="956">
        <v>0.8</v>
      </c>
      <c r="I45" s="954">
        <v>11</v>
      </c>
      <c r="J45" s="954">
        <v>24</v>
      </c>
      <c r="K45" s="954" t="s">
        <v>1629</v>
      </c>
    </row>
    <row r="46" spans="1:11" ht="12.6" customHeight="1" x14ac:dyDescent="0.2">
      <c r="A46" s="1088"/>
      <c r="B46" s="1130"/>
      <c r="C46" s="1130"/>
      <c r="D46" s="1129"/>
      <c r="E46" s="941" t="s">
        <v>1627</v>
      </c>
      <c r="F46" s="954"/>
      <c r="G46" s="954"/>
      <c r="H46" s="956"/>
      <c r="I46" s="954"/>
      <c r="J46" s="954"/>
      <c r="K46" s="954"/>
    </row>
    <row r="47" spans="1:11" ht="12.75" customHeight="1" x14ac:dyDescent="0.2">
      <c r="A47" s="1088"/>
      <c r="B47" s="1130" t="s">
        <v>1694</v>
      </c>
      <c r="C47" s="1130"/>
      <c r="D47" s="1129" t="s">
        <v>1295</v>
      </c>
      <c r="E47" s="941" t="s">
        <v>1628</v>
      </c>
      <c r="F47" s="954">
        <v>1</v>
      </c>
      <c r="G47" s="954"/>
      <c r="H47" s="956"/>
      <c r="I47" s="954">
        <v>50</v>
      </c>
      <c r="J47" s="954">
        <v>30</v>
      </c>
      <c r="K47" s="954" t="s">
        <v>1629</v>
      </c>
    </row>
    <row r="48" spans="1:11" x14ac:dyDescent="0.2">
      <c r="A48" s="1088"/>
      <c r="B48" s="1130"/>
      <c r="C48" s="1130"/>
      <c r="D48" s="1129"/>
      <c r="E48" s="941" t="s">
        <v>1627</v>
      </c>
      <c r="F48" s="954"/>
      <c r="G48" s="954"/>
      <c r="H48" s="956"/>
      <c r="I48" s="954"/>
      <c r="J48" s="954"/>
      <c r="K48" s="954"/>
    </row>
    <row r="49" spans="1:11" ht="12.75" customHeight="1" x14ac:dyDescent="0.2">
      <c r="A49" s="1088"/>
      <c r="B49" s="1130" t="s">
        <v>1693</v>
      </c>
      <c r="C49" s="1130"/>
      <c r="D49" s="1129" t="s">
        <v>1295</v>
      </c>
      <c r="E49" s="941" t="s">
        <v>1628</v>
      </c>
      <c r="F49" s="954">
        <v>1</v>
      </c>
      <c r="G49" s="954"/>
      <c r="H49" s="956"/>
      <c r="I49" s="954">
        <v>7</v>
      </c>
      <c r="J49" s="954">
        <v>5</v>
      </c>
      <c r="K49" s="954" t="s">
        <v>1629</v>
      </c>
    </row>
    <row r="50" spans="1:11" ht="12" customHeight="1" x14ac:dyDescent="0.2">
      <c r="A50" s="1088"/>
      <c r="B50" s="1130"/>
      <c r="C50" s="1130"/>
      <c r="D50" s="1129"/>
      <c r="E50" s="941" t="s">
        <v>1627</v>
      </c>
      <c r="F50" s="954"/>
      <c r="G50" s="954"/>
      <c r="H50" s="956"/>
      <c r="I50" s="954"/>
      <c r="J50" s="954"/>
      <c r="K50" s="954"/>
    </row>
    <row r="51" spans="1:11" ht="12.75" customHeight="1" x14ac:dyDescent="0.2">
      <c r="A51" s="1088"/>
      <c r="B51" s="1131" t="s">
        <v>1692</v>
      </c>
      <c r="C51" s="1131"/>
      <c r="D51" s="1129" t="s">
        <v>1297</v>
      </c>
      <c r="E51" s="957" t="s">
        <v>1628</v>
      </c>
      <c r="F51" s="954">
        <v>1</v>
      </c>
      <c r="G51" s="954"/>
      <c r="H51" s="956">
        <v>3.5999999999999997E-2</v>
      </c>
      <c r="I51" s="955">
        <v>0</v>
      </c>
      <c r="J51" s="955">
        <v>1.4</v>
      </c>
      <c r="K51" s="954" t="s">
        <v>1629</v>
      </c>
    </row>
    <row r="52" spans="1:11" ht="12" customHeight="1" x14ac:dyDescent="0.2">
      <c r="A52" s="1088"/>
      <c r="B52" s="1131"/>
      <c r="C52" s="1131"/>
      <c r="D52" s="1129"/>
      <c r="E52" s="957" t="s">
        <v>1627</v>
      </c>
      <c r="F52" s="954"/>
      <c r="G52" s="954"/>
      <c r="H52" s="956"/>
      <c r="I52" s="955"/>
      <c r="J52" s="955"/>
      <c r="K52" s="954"/>
    </row>
    <row r="53" spans="1:11" ht="12.75" customHeight="1" x14ac:dyDescent="0.2">
      <c r="A53" s="1088"/>
      <c r="B53" s="1131" t="s">
        <v>1691</v>
      </c>
      <c r="C53" s="1131"/>
      <c r="D53" s="1129" t="s">
        <v>1297</v>
      </c>
      <c r="E53" s="957" t="s">
        <v>1628</v>
      </c>
      <c r="F53" s="954">
        <v>1</v>
      </c>
      <c r="G53" s="954"/>
      <c r="H53" s="956">
        <v>0.15</v>
      </c>
      <c r="I53" s="955">
        <v>2.6</v>
      </c>
      <c r="J53" s="955">
        <v>1.4</v>
      </c>
      <c r="K53" s="954" t="s">
        <v>1629</v>
      </c>
    </row>
    <row r="54" spans="1:11" ht="12.75" customHeight="1" x14ac:dyDescent="0.2">
      <c r="A54" s="1088"/>
      <c r="B54" s="1131"/>
      <c r="C54" s="1131"/>
      <c r="D54" s="1129"/>
      <c r="E54" s="957" t="s">
        <v>1627</v>
      </c>
      <c r="F54" s="954"/>
      <c r="G54" s="954"/>
      <c r="H54" s="956"/>
      <c r="I54" s="955"/>
      <c r="J54" s="955"/>
      <c r="K54" s="954"/>
    </row>
    <row r="55" spans="1:11" ht="12" customHeight="1" x14ac:dyDescent="0.2">
      <c r="A55" s="1088"/>
      <c r="B55" s="1131" t="s">
        <v>1690</v>
      </c>
      <c r="C55" s="1131"/>
      <c r="D55" s="1129" t="s">
        <v>1297</v>
      </c>
      <c r="E55" s="957" t="s">
        <v>1628</v>
      </c>
      <c r="F55" s="954">
        <v>1</v>
      </c>
      <c r="G55" s="954"/>
      <c r="H55" s="956">
        <v>1</v>
      </c>
      <c r="I55" s="955">
        <v>60</v>
      </c>
      <c r="J55" s="955">
        <v>40</v>
      </c>
      <c r="K55" s="954" t="s">
        <v>1629</v>
      </c>
    </row>
    <row r="56" spans="1:11" ht="12.6" customHeight="1" x14ac:dyDescent="0.2">
      <c r="A56" s="1088"/>
      <c r="B56" s="1131"/>
      <c r="C56" s="1131"/>
      <c r="D56" s="1129"/>
      <c r="E56" s="957" t="s">
        <v>1627</v>
      </c>
      <c r="F56" s="954"/>
      <c r="G56" s="954"/>
      <c r="H56" s="956"/>
      <c r="I56" s="955"/>
      <c r="J56" s="955"/>
      <c r="K56" s="954"/>
    </row>
    <row r="57" spans="1:11" ht="12.75" customHeight="1" x14ac:dyDescent="0.2">
      <c r="A57" s="1088"/>
      <c r="B57" s="1131" t="s">
        <v>1689</v>
      </c>
      <c r="C57" s="1131"/>
      <c r="D57" s="1129" t="s">
        <v>1297</v>
      </c>
      <c r="E57" s="957" t="s">
        <v>1628</v>
      </c>
      <c r="F57" s="954">
        <v>1</v>
      </c>
      <c r="G57" s="954"/>
      <c r="H57" s="956">
        <v>0.08</v>
      </c>
      <c r="I57" s="955">
        <v>1</v>
      </c>
      <c r="J57" s="955">
        <v>1</v>
      </c>
      <c r="K57" s="954" t="s">
        <v>1629</v>
      </c>
    </row>
    <row r="58" spans="1:11" x14ac:dyDescent="0.2">
      <c r="A58" s="1088"/>
      <c r="B58" s="1131"/>
      <c r="C58" s="1131"/>
      <c r="D58" s="1129"/>
      <c r="E58" s="957" t="s">
        <v>1627</v>
      </c>
      <c r="F58" s="954"/>
      <c r="G58" s="954"/>
      <c r="H58" s="956"/>
      <c r="I58" s="955"/>
      <c r="J58" s="955"/>
      <c r="K58" s="954"/>
    </row>
    <row r="59" spans="1:11" ht="12.75" customHeight="1" x14ac:dyDescent="0.2">
      <c r="A59" s="1088"/>
      <c r="B59" s="1131" t="s">
        <v>1688</v>
      </c>
      <c r="C59" s="1131"/>
      <c r="D59" s="1129" t="s">
        <v>1297</v>
      </c>
      <c r="E59" s="957" t="s">
        <v>1628</v>
      </c>
      <c r="F59" s="954"/>
      <c r="G59" s="954"/>
      <c r="H59" s="956"/>
      <c r="I59" s="955"/>
      <c r="J59" s="955"/>
      <c r="K59" s="954" t="s">
        <v>1660</v>
      </c>
    </row>
    <row r="60" spans="1:11" x14ac:dyDescent="0.2">
      <c r="A60" s="1088"/>
      <c r="B60" s="1131"/>
      <c r="C60" s="1131"/>
      <c r="D60" s="1129"/>
      <c r="E60" s="957" t="s">
        <v>1627</v>
      </c>
      <c r="F60" s="954"/>
      <c r="G60" s="954"/>
      <c r="H60" s="956"/>
      <c r="I60" s="955"/>
      <c r="J60" s="955"/>
      <c r="K60" s="954"/>
    </row>
    <row r="61" spans="1:11" x14ac:dyDescent="0.2">
      <c r="A61" s="1088"/>
      <c r="B61" s="1131" t="s">
        <v>1687</v>
      </c>
      <c r="C61" s="1131"/>
      <c r="D61" s="1129" t="s">
        <v>1297</v>
      </c>
      <c r="E61" s="957" t="s">
        <v>1628</v>
      </c>
      <c r="F61" s="954">
        <v>1</v>
      </c>
      <c r="G61" s="954"/>
      <c r="H61" s="956">
        <v>0.22</v>
      </c>
      <c r="I61" s="955">
        <v>4</v>
      </c>
      <c r="J61" s="955">
        <v>4</v>
      </c>
      <c r="K61" s="954" t="s">
        <v>1629</v>
      </c>
    </row>
    <row r="62" spans="1:11" x14ac:dyDescent="0.2">
      <c r="A62" s="1088"/>
      <c r="B62" s="1131"/>
      <c r="C62" s="1131"/>
      <c r="D62" s="1129"/>
      <c r="E62" s="957" t="s">
        <v>1627</v>
      </c>
      <c r="F62" s="954"/>
      <c r="G62" s="954"/>
      <c r="H62" s="956"/>
      <c r="I62" s="955"/>
      <c r="J62" s="955"/>
      <c r="K62" s="954"/>
    </row>
    <row r="63" spans="1:11" x14ac:dyDescent="0.2">
      <c r="A63" s="1088"/>
      <c r="B63" s="1131" t="s">
        <v>1686</v>
      </c>
      <c r="C63" s="1131"/>
      <c r="D63" s="1129" t="s">
        <v>1297</v>
      </c>
      <c r="E63" s="957" t="s">
        <v>1628</v>
      </c>
      <c r="F63" s="954">
        <v>1</v>
      </c>
      <c r="G63" s="954"/>
      <c r="H63" s="956">
        <v>1.5</v>
      </c>
      <c r="I63" s="955">
        <v>141</v>
      </c>
      <c r="J63" s="955">
        <v>207</v>
      </c>
      <c r="K63" s="954" t="s">
        <v>1629</v>
      </c>
    </row>
    <row r="64" spans="1:11" ht="12.75" customHeight="1" x14ac:dyDescent="0.2">
      <c r="A64" s="1088"/>
      <c r="B64" s="1131"/>
      <c r="C64" s="1131"/>
      <c r="D64" s="1129"/>
      <c r="E64" s="957" t="s">
        <v>1627</v>
      </c>
      <c r="F64" s="954"/>
      <c r="G64" s="954"/>
      <c r="H64" s="956"/>
      <c r="I64" s="955"/>
      <c r="J64" s="955"/>
      <c r="K64" s="954"/>
    </row>
    <row r="65" spans="1:11" s="942" customFormat="1" x14ac:dyDescent="0.2">
      <c r="A65" s="1088"/>
      <c r="B65" s="1131" t="s">
        <v>1685</v>
      </c>
      <c r="C65" s="1131"/>
      <c r="D65" s="1129" t="s">
        <v>1297</v>
      </c>
      <c r="E65" s="957" t="s">
        <v>1628</v>
      </c>
      <c r="F65" s="954">
        <v>1</v>
      </c>
      <c r="G65" s="954"/>
      <c r="H65" s="956">
        <v>0.9</v>
      </c>
      <c r="I65" s="955">
        <v>3</v>
      </c>
      <c r="J65" s="955">
        <v>3.4</v>
      </c>
      <c r="K65" s="954" t="s">
        <v>1629</v>
      </c>
    </row>
    <row r="66" spans="1:11" s="942" customFormat="1" x14ac:dyDescent="0.2">
      <c r="A66" s="1088"/>
      <c r="B66" s="1131"/>
      <c r="C66" s="1131"/>
      <c r="D66" s="1129"/>
      <c r="E66" s="957" t="s">
        <v>1627</v>
      </c>
      <c r="F66" s="954"/>
      <c r="G66" s="954"/>
      <c r="H66" s="956"/>
      <c r="I66" s="955"/>
      <c r="J66" s="955"/>
      <c r="K66" s="954"/>
    </row>
    <row r="67" spans="1:11" s="942" customFormat="1" ht="12.75" customHeight="1" x14ac:dyDescent="0.2">
      <c r="A67" s="1134" t="s">
        <v>1649</v>
      </c>
      <c r="B67" s="1134"/>
      <c r="C67" s="1134"/>
      <c r="D67" s="1134"/>
      <c r="E67" s="1134"/>
      <c r="F67" s="1134"/>
      <c r="G67" s="1134"/>
      <c r="H67" s="1134"/>
      <c r="I67" s="1134"/>
      <c r="J67" s="947"/>
      <c r="K67" s="947"/>
    </row>
    <row r="68" spans="1:11" s="942" customFormat="1" x14ac:dyDescent="0.2">
      <c r="A68" s="1094" t="s">
        <v>1648</v>
      </c>
      <c r="B68" s="1094"/>
      <c r="C68" s="1094"/>
      <c r="D68" s="1094"/>
      <c r="E68" s="1094"/>
      <c r="F68" s="1094"/>
      <c r="G68" s="946"/>
      <c r="H68" s="945"/>
      <c r="I68" s="945"/>
      <c r="J68" s="945"/>
      <c r="K68" s="945"/>
    </row>
    <row r="69" spans="1:11" s="942" customFormat="1" x14ac:dyDescent="0.2">
      <c r="A69" s="944"/>
      <c r="B69" s="943"/>
      <c r="C69" s="1135" t="s">
        <v>1684</v>
      </c>
      <c r="D69" s="1135"/>
      <c r="E69" s="1135"/>
      <c r="F69" s="1135"/>
      <c r="G69" s="1135"/>
      <c r="H69" s="1135"/>
      <c r="I69" s="1135"/>
      <c r="J69" s="1135"/>
      <c r="K69" s="1135"/>
    </row>
    <row r="70" spans="1:11" s="942" customFormat="1" ht="12.75" customHeight="1" x14ac:dyDescent="0.2">
      <c r="A70" s="1088" t="s">
        <v>1683</v>
      </c>
      <c r="B70" s="1131" t="s">
        <v>1682</v>
      </c>
      <c r="C70" s="1131"/>
      <c r="D70" s="1129" t="s">
        <v>1297</v>
      </c>
      <c r="E70" s="957" t="s">
        <v>1628</v>
      </c>
      <c r="F70" s="954"/>
      <c r="G70" s="954">
        <v>1</v>
      </c>
      <c r="H70" s="956">
        <v>0.18</v>
      </c>
      <c r="I70" s="955"/>
      <c r="J70" s="955">
        <v>8</v>
      </c>
      <c r="K70" s="954" t="s">
        <v>1629</v>
      </c>
    </row>
    <row r="71" spans="1:11" s="942" customFormat="1" x14ac:dyDescent="0.2">
      <c r="A71" s="1088"/>
      <c r="B71" s="1131"/>
      <c r="C71" s="1131"/>
      <c r="D71" s="1129"/>
      <c r="E71" s="957" t="s">
        <v>1627</v>
      </c>
      <c r="F71" s="954"/>
      <c r="G71" s="954"/>
      <c r="H71" s="956"/>
      <c r="I71" s="955"/>
      <c r="J71" s="955"/>
      <c r="K71" s="954"/>
    </row>
    <row r="72" spans="1:11" s="942" customFormat="1" x14ac:dyDescent="0.2">
      <c r="A72" s="1088"/>
      <c r="B72" s="1131" t="s">
        <v>1681</v>
      </c>
      <c r="C72" s="1131"/>
      <c r="D72" s="1129" t="s">
        <v>1297</v>
      </c>
      <c r="E72" s="957" t="s">
        <v>1628</v>
      </c>
      <c r="F72" s="954">
        <v>1</v>
      </c>
      <c r="G72" s="954"/>
      <c r="H72" s="956">
        <v>3.45</v>
      </c>
      <c r="I72" s="955">
        <v>156</v>
      </c>
      <c r="J72" s="955">
        <v>68</v>
      </c>
      <c r="K72" s="954" t="s">
        <v>1629</v>
      </c>
    </row>
    <row r="73" spans="1:11" s="942" customFormat="1" x14ac:dyDescent="0.2">
      <c r="A73" s="1088"/>
      <c r="B73" s="1131"/>
      <c r="C73" s="1131"/>
      <c r="D73" s="1129"/>
      <c r="E73" s="957" t="s">
        <v>1627</v>
      </c>
      <c r="F73" s="954"/>
      <c r="G73" s="954"/>
      <c r="H73" s="956"/>
      <c r="I73" s="955"/>
      <c r="J73" s="955"/>
      <c r="K73" s="954"/>
    </row>
    <row r="74" spans="1:11" s="942" customFormat="1" x14ac:dyDescent="0.2">
      <c r="A74" s="1088"/>
      <c r="B74" s="1131" t="s">
        <v>1680</v>
      </c>
      <c r="C74" s="1131"/>
      <c r="D74" s="1129" t="s">
        <v>1297</v>
      </c>
      <c r="E74" s="957" t="s">
        <v>1628</v>
      </c>
      <c r="F74" s="954">
        <v>1</v>
      </c>
      <c r="G74" s="954"/>
      <c r="H74" s="956">
        <v>1</v>
      </c>
      <c r="I74" s="955">
        <v>8</v>
      </c>
      <c r="J74" s="955">
        <v>14</v>
      </c>
      <c r="K74" s="954" t="s">
        <v>1629</v>
      </c>
    </row>
    <row r="75" spans="1:11" s="942" customFormat="1" x14ac:dyDescent="0.2">
      <c r="A75" s="1088"/>
      <c r="B75" s="1131"/>
      <c r="C75" s="1131"/>
      <c r="D75" s="1129"/>
      <c r="E75" s="957" t="s">
        <v>1627</v>
      </c>
      <c r="F75" s="954"/>
      <c r="G75" s="954"/>
      <c r="H75" s="956"/>
      <c r="I75" s="955"/>
      <c r="J75" s="955"/>
      <c r="K75" s="954"/>
    </row>
    <row r="76" spans="1:11" s="942" customFormat="1" x14ac:dyDescent="0.2">
      <c r="A76" s="1088"/>
      <c r="B76" s="1131" t="s">
        <v>1679</v>
      </c>
      <c r="C76" s="1131"/>
      <c r="D76" s="1129" t="s">
        <v>1297</v>
      </c>
      <c r="E76" s="957" t="s">
        <v>1628</v>
      </c>
      <c r="F76" s="954"/>
      <c r="G76" s="954">
        <v>1</v>
      </c>
      <c r="H76" s="956">
        <v>2.4</v>
      </c>
      <c r="I76" s="955">
        <v>35</v>
      </c>
      <c r="J76" s="955">
        <v>4</v>
      </c>
      <c r="K76" s="954" t="s">
        <v>1629</v>
      </c>
    </row>
    <row r="77" spans="1:11" s="942" customFormat="1" x14ac:dyDescent="0.2">
      <c r="A77" s="1088"/>
      <c r="B77" s="1131"/>
      <c r="C77" s="1131"/>
      <c r="D77" s="1129"/>
      <c r="E77" s="957" t="s">
        <v>1627</v>
      </c>
      <c r="F77" s="954"/>
      <c r="G77" s="954"/>
      <c r="H77" s="956"/>
      <c r="I77" s="955"/>
      <c r="J77" s="955"/>
      <c r="K77" s="954"/>
    </row>
    <row r="78" spans="1:11" s="942" customFormat="1" x14ac:dyDescent="0.2">
      <c r="A78" s="1088"/>
      <c r="B78" s="1131" t="s">
        <v>1678</v>
      </c>
      <c r="C78" s="1131"/>
      <c r="D78" s="1129" t="s">
        <v>1297</v>
      </c>
      <c r="E78" s="957" t="s">
        <v>1628</v>
      </c>
      <c r="F78" s="954"/>
      <c r="G78" s="954">
        <v>1</v>
      </c>
      <c r="H78" s="956">
        <v>0.1</v>
      </c>
      <c r="I78" s="955">
        <v>3</v>
      </c>
      <c r="J78" s="955">
        <v>3.5</v>
      </c>
      <c r="K78" s="954" t="s">
        <v>1629</v>
      </c>
    </row>
    <row r="79" spans="1:11" s="942" customFormat="1" x14ac:dyDescent="0.2">
      <c r="A79" s="1088"/>
      <c r="B79" s="1131"/>
      <c r="C79" s="1131"/>
      <c r="D79" s="1129"/>
      <c r="E79" s="957" t="s">
        <v>1627</v>
      </c>
      <c r="F79" s="954"/>
      <c r="G79" s="954"/>
      <c r="H79" s="956"/>
      <c r="I79" s="955"/>
      <c r="J79" s="955"/>
      <c r="K79" s="954"/>
    </row>
    <row r="80" spans="1:11" s="942" customFormat="1" x14ac:dyDescent="0.2">
      <c r="A80" s="1088"/>
      <c r="B80" s="1131" t="s">
        <v>1677</v>
      </c>
      <c r="C80" s="1131"/>
      <c r="D80" s="1129" t="s">
        <v>1297</v>
      </c>
      <c r="E80" s="957" t="s">
        <v>1628</v>
      </c>
      <c r="F80" s="954"/>
      <c r="G80" s="954"/>
      <c r="H80" s="956"/>
      <c r="I80" s="955"/>
      <c r="J80" s="955"/>
      <c r="K80" s="954"/>
    </row>
    <row r="81" spans="1:11" s="942" customFormat="1" x14ac:dyDescent="0.2">
      <c r="A81" s="1088"/>
      <c r="B81" s="1131"/>
      <c r="C81" s="1131"/>
      <c r="D81" s="1129"/>
      <c r="E81" s="957" t="s">
        <v>1627</v>
      </c>
      <c r="F81" s="954">
        <v>1</v>
      </c>
      <c r="G81" s="954"/>
      <c r="H81" s="956">
        <v>0.05</v>
      </c>
      <c r="I81" s="955"/>
      <c r="J81" s="955">
        <v>2</v>
      </c>
      <c r="K81" s="954" t="s">
        <v>1629</v>
      </c>
    </row>
    <row r="82" spans="1:11" s="942" customFormat="1" x14ac:dyDescent="0.2">
      <c r="A82" s="1088"/>
      <c r="B82" s="1131" t="s">
        <v>1676</v>
      </c>
      <c r="C82" s="1131"/>
      <c r="D82" s="1129" t="s">
        <v>1297</v>
      </c>
      <c r="E82" s="957" t="s">
        <v>1628</v>
      </c>
      <c r="F82" s="954"/>
      <c r="G82" s="954">
        <v>1</v>
      </c>
      <c r="H82" s="956">
        <v>1.5</v>
      </c>
      <c r="I82" s="955">
        <v>36</v>
      </c>
      <c r="J82" s="955">
        <v>1200</v>
      </c>
      <c r="K82" s="954" t="s">
        <v>1629</v>
      </c>
    </row>
    <row r="83" spans="1:11" s="942" customFormat="1" x14ac:dyDescent="0.2">
      <c r="A83" s="1088"/>
      <c r="B83" s="1131"/>
      <c r="C83" s="1131"/>
      <c r="D83" s="1129"/>
      <c r="E83" s="957" t="s">
        <v>1627</v>
      </c>
      <c r="F83" s="954"/>
      <c r="G83" s="954"/>
      <c r="H83" s="956"/>
      <c r="I83" s="955"/>
      <c r="J83" s="955"/>
      <c r="K83" s="954"/>
    </row>
    <row r="84" spans="1:11" s="942" customFormat="1" x14ac:dyDescent="0.2">
      <c r="A84" s="1088"/>
      <c r="B84" s="1131" t="s">
        <v>1675</v>
      </c>
      <c r="C84" s="1131"/>
      <c r="D84" s="1129" t="s">
        <v>1297</v>
      </c>
      <c r="E84" s="957" t="s">
        <v>1628</v>
      </c>
      <c r="F84" s="954"/>
      <c r="G84" s="954">
        <v>1</v>
      </c>
      <c r="H84" s="956">
        <v>0.75</v>
      </c>
      <c r="I84" s="955">
        <v>54</v>
      </c>
      <c r="J84" s="955">
        <v>150</v>
      </c>
      <c r="K84" s="954" t="s">
        <v>1629</v>
      </c>
    </row>
    <row r="85" spans="1:11" s="942" customFormat="1" x14ac:dyDescent="0.2">
      <c r="A85" s="1088"/>
      <c r="B85" s="1131"/>
      <c r="C85" s="1131"/>
      <c r="D85" s="1129"/>
      <c r="E85" s="957" t="s">
        <v>1627</v>
      </c>
      <c r="F85" s="954"/>
      <c r="G85" s="954"/>
      <c r="H85" s="956"/>
      <c r="I85" s="955"/>
      <c r="J85" s="955"/>
      <c r="K85" s="954"/>
    </row>
    <row r="86" spans="1:11" s="942" customFormat="1" x14ac:dyDescent="0.2">
      <c r="A86" s="1088"/>
      <c r="B86" s="1131" t="s">
        <v>1674</v>
      </c>
      <c r="C86" s="1131"/>
      <c r="D86" s="1129" t="s">
        <v>1297</v>
      </c>
      <c r="E86" s="957" t="s">
        <v>1628</v>
      </c>
      <c r="F86" s="954"/>
      <c r="G86" s="954"/>
      <c r="H86" s="956"/>
      <c r="I86" s="955"/>
      <c r="J86" s="955"/>
      <c r="K86" s="954"/>
    </row>
    <row r="87" spans="1:11" s="942" customFormat="1" x14ac:dyDescent="0.2">
      <c r="A87" s="1088"/>
      <c r="B87" s="1131"/>
      <c r="C87" s="1131"/>
      <c r="D87" s="1129"/>
      <c r="E87" s="957" t="s">
        <v>1627</v>
      </c>
      <c r="F87" s="954"/>
      <c r="G87" s="954">
        <v>1</v>
      </c>
      <c r="H87" s="956">
        <v>0.1</v>
      </c>
      <c r="I87" s="955"/>
      <c r="J87" s="955">
        <v>1</v>
      </c>
      <c r="K87" s="954" t="s">
        <v>1629</v>
      </c>
    </row>
    <row r="88" spans="1:11" s="942" customFormat="1" x14ac:dyDescent="0.2">
      <c r="A88" s="1088"/>
      <c r="B88" s="1131" t="s">
        <v>1673</v>
      </c>
      <c r="C88" s="1131"/>
      <c r="D88" s="1129" t="s">
        <v>1297</v>
      </c>
      <c r="E88" s="957" t="s">
        <v>1628</v>
      </c>
      <c r="F88" s="954"/>
      <c r="G88" s="954">
        <v>1</v>
      </c>
      <c r="H88" s="956">
        <v>0.4</v>
      </c>
      <c r="I88" s="955"/>
      <c r="J88" s="955">
        <v>20</v>
      </c>
      <c r="K88" s="954" t="s">
        <v>1629</v>
      </c>
    </row>
    <row r="89" spans="1:11" s="942" customFormat="1" x14ac:dyDescent="0.2">
      <c r="A89" s="1088"/>
      <c r="B89" s="1131"/>
      <c r="C89" s="1131"/>
      <c r="D89" s="1129"/>
      <c r="E89" s="957" t="s">
        <v>1627</v>
      </c>
      <c r="F89" s="954"/>
      <c r="G89" s="954"/>
      <c r="H89" s="956"/>
      <c r="I89" s="955"/>
      <c r="J89" s="955"/>
      <c r="K89" s="954"/>
    </row>
    <row r="90" spans="1:11" s="942" customFormat="1" x14ac:dyDescent="0.2">
      <c r="A90" s="1088"/>
      <c r="B90" s="1131" t="s">
        <v>1672</v>
      </c>
      <c r="C90" s="1131"/>
      <c r="D90" s="1129" t="s">
        <v>1297</v>
      </c>
      <c r="E90" s="957" t="s">
        <v>1628</v>
      </c>
      <c r="F90" s="954">
        <v>1</v>
      </c>
      <c r="G90" s="954"/>
      <c r="H90" s="956">
        <v>0.6</v>
      </c>
      <c r="I90" s="955">
        <v>63</v>
      </c>
      <c r="J90" s="955">
        <v>189</v>
      </c>
      <c r="K90" s="954" t="s">
        <v>1629</v>
      </c>
    </row>
    <row r="91" spans="1:11" s="942" customFormat="1" x14ac:dyDescent="0.2">
      <c r="A91" s="1088"/>
      <c r="B91" s="1131"/>
      <c r="C91" s="1131"/>
      <c r="D91" s="1129"/>
      <c r="E91" s="957" t="s">
        <v>1627</v>
      </c>
      <c r="F91" s="954"/>
      <c r="G91" s="954"/>
      <c r="H91" s="956"/>
      <c r="I91" s="955"/>
      <c r="J91" s="955"/>
      <c r="K91" s="954"/>
    </row>
    <row r="92" spans="1:11" s="942" customFormat="1" x14ac:dyDescent="0.2">
      <c r="A92" s="1088"/>
      <c r="B92" s="1131" t="s">
        <v>1671</v>
      </c>
      <c r="C92" s="1131"/>
      <c r="D92" s="1129" t="s">
        <v>1297</v>
      </c>
      <c r="E92" s="957" t="s">
        <v>1628</v>
      </c>
      <c r="F92" s="954"/>
      <c r="G92" s="954">
        <v>1</v>
      </c>
      <c r="H92" s="956">
        <v>0.5</v>
      </c>
      <c r="I92" s="955">
        <v>23</v>
      </c>
      <c r="J92" s="955">
        <v>50</v>
      </c>
      <c r="K92" s="954" t="s">
        <v>1629</v>
      </c>
    </row>
    <row r="93" spans="1:11" s="942" customFormat="1" x14ac:dyDescent="0.2">
      <c r="A93" s="1088"/>
      <c r="B93" s="1131"/>
      <c r="C93" s="1131"/>
      <c r="D93" s="1129"/>
      <c r="E93" s="957" t="s">
        <v>1627</v>
      </c>
      <c r="F93" s="954"/>
      <c r="G93" s="954"/>
      <c r="H93" s="956"/>
      <c r="I93" s="955"/>
      <c r="J93" s="955"/>
      <c r="K93" s="954"/>
    </row>
    <row r="94" spans="1:11" s="942" customFormat="1" x14ac:dyDescent="0.2">
      <c r="A94" s="1088"/>
      <c r="B94" s="1131" t="s">
        <v>1670</v>
      </c>
      <c r="C94" s="1136"/>
      <c r="D94" s="1129" t="s">
        <v>1297</v>
      </c>
      <c r="E94" s="957" t="s">
        <v>1628</v>
      </c>
      <c r="F94" s="954"/>
      <c r="G94" s="954"/>
      <c r="H94" s="956"/>
      <c r="I94" s="955"/>
      <c r="J94" s="955"/>
      <c r="K94" s="954"/>
    </row>
    <row r="95" spans="1:11" s="942" customFormat="1" x14ac:dyDescent="0.2">
      <c r="A95" s="1088"/>
      <c r="B95" s="1136"/>
      <c r="C95" s="1136"/>
      <c r="D95" s="1129"/>
      <c r="E95" s="957" t="s">
        <v>1627</v>
      </c>
      <c r="F95" s="954">
        <v>1</v>
      </c>
      <c r="G95" s="954"/>
      <c r="H95" s="956">
        <v>0.16</v>
      </c>
      <c r="I95" s="955"/>
      <c r="J95" s="955">
        <v>3</v>
      </c>
      <c r="K95" s="954" t="s">
        <v>1629</v>
      </c>
    </row>
    <row r="96" spans="1:11" s="942" customFormat="1" x14ac:dyDescent="0.2">
      <c r="A96" s="1088"/>
      <c r="B96" s="1131" t="s">
        <v>1669</v>
      </c>
      <c r="C96" s="1131"/>
      <c r="D96" s="1129" t="s">
        <v>1297</v>
      </c>
      <c r="E96" s="957" t="s">
        <v>1628</v>
      </c>
      <c r="F96" s="954"/>
      <c r="G96" s="954">
        <v>1</v>
      </c>
      <c r="H96" s="956">
        <v>0.16</v>
      </c>
      <c r="I96" s="955">
        <v>0.1</v>
      </c>
      <c r="J96" s="955">
        <v>1.5</v>
      </c>
      <c r="K96" s="954" t="s">
        <v>1629</v>
      </c>
    </row>
    <row r="97" spans="1:11" s="942" customFormat="1" x14ac:dyDescent="0.2">
      <c r="A97" s="1088"/>
      <c r="B97" s="1131"/>
      <c r="C97" s="1131"/>
      <c r="D97" s="1129"/>
      <c r="E97" s="957" t="s">
        <v>1627</v>
      </c>
      <c r="F97" s="954"/>
      <c r="G97" s="954"/>
      <c r="H97" s="956"/>
      <c r="I97" s="955"/>
      <c r="J97" s="955"/>
      <c r="K97" s="954"/>
    </row>
    <row r="98" spans="1:11" s="942" customFormat="1" ht="26.25" customHeight="1" x14ac:dyDescent="0.2">
      <c r="A98" s="1088"/>
      <c r="B98" s="1131" t="s">
        <v>1668</v>
      </c>
      <c r="C98" s="1131"/>
      <c r="D98" s="1129" t="s">
        <v>1297</v>
      </c>
      <c r="E98" s="957" t="s">
        <v>1628</v>
      </c>
      <c r="F98" s="954">
        <v>1</v>
      </c>
      <c r="G98" s="954"/>
      <c r="H98" s="956">
        <v>0.14000000000000001</v>
      </c>
      <c r="I98" s="955">
        <v>14.1</v>
      </c>
      <c r="J98" s="955">
        <v>14</v>
      </c>
      <c r="K98" s="954" t="s">
        <v>1629</v>
      </c>
    </row>
    <row r="99" spans="1:11" s="942" customFormat="1" ht="26.25" customHeight="1" x14ac:dyDescent="0.2">
      <c r="A99" s="1088"/>
      <c r="B99" s="1131"/>
      <c r="C99" s="1131"/>
      <c r="D99" s="1129"/>
      <c r="E99" s="957" t="s">
        <v>1627</v>
      </c>
      <c r="F99" s="954"/>
      <c r="G99" s="954"/>
      <c r="H99" s="956"/>
      <c r="I99" s="955"/>
      <c r="J99" s="955"/>
      <c r="K99" s="954"/>
    </row>
    <row r="100" spans="1:11" s="942" customFormat="1" ht="26.25" customHeight="1" x14ac:dyDescent="0.2">
      <c r="A100" s="1088"/>
      <c r="B100" s="1131" t="s">
        <v>1667</v>
      </c>
      <c r="C100" s="1131"/>
      <c r="D100" s="1129" t="s">
        <v>1297</v>
      </c>
      <c r="E100" s="957" t="s">
        <v>1628</v>
      </c>
      <c r="F100" s="954">
        <v>1</v>
      </c>
      <c r="G100" s="954"/>
      <c r="H100" s="956">
        <v>1.7</v>
      </c>
      <c r="I100" s="955">
        <v>2.4</v>
      </c>
      <c r="J100" s="955">
        <v>54.1</v>
      </c>
      <c r="K100" s="954" t="s">
        <v>1629</v>
      </c>
    </row>
    <row r="101" spans="1:11" s="942" customFormat="1" ht="25.5" customHeight="1" x14ac:dyDescent="0.2">
      <c r="A101" s="1088"/>
      <c r="B101" s="1131"/>
      <c r="C101" s="1131"/>
      <c r="D101" s="1129"/>
      <c r="E101" s="957" t="s">
        <v>1627</v>
      </c>
      <c r="F101" s="954"/>
      <c r="G101" s="954"/>
      <c r="H101" s="956"/>
      <c r="I101" s="955"/>
      <c r="J101" s="955"/>
      <c r="K101" s="954"/>
    </row>
    <row r="102" spans="1:11" s="942" customFormat="1" x14ac:dyDescent="0.2">
      <c r="A102" s="1088"/>
      <c r="B102" s="1131" t="s">
        <v>1666</v>
      </c>
      <c r="C102" s="1131"/>
      <c r="D102" s="1129" t="s">
        <v>1297</v>
      </c>
      <c r="E102" s="957" t="s">
        <v>1628</v>
      </c>
      <c r="F102" s="954">
        <v>1</v>
      </c>
      <c r="G102" s="954"/>
      <c r="H102" s="956">
        <v>0.75</v>
      </c>
      <c r="I102" s="955"/>
      <c r="J102" s="955">
        <v>45</v>
      </c>
      <c r="K102" s="954" t="s">
        <v>1629</v>
      </c>
    </row>
    <row r="103" spans="1:11" s="942" customFormat="1" x14ac:dyDescent="0.2">
      <c r="A103" s="1088"/>
      <c r="B103" s="1131"/>
      <c r="C103" s="1131"/>
      <c r="D103" s="1129"/>
      <c r="E103" s="957" t="s">
        <v>1627</v>
      </c>
      <c r="F103" s="954"/>
      <c r="G103" s="954"/>
      <c r="H103" s="956"/>
      <c r="I103" s="955"/>
      <c r="J103" s="955"/>
      <c r="K103" s="954"/>
    </row>
    <row r="104" spans="1:11" s="942" customFormat="1" x14ac:dyDescent="0.2">
      <c r="A104" s="1088"/>
      <c r="B104" s="1131" t="s">
        <v>1665</v>
      </c>
      <c r="C104" s="1131"/>
      <c r="D104" s="1129" t="s">
        <v>1297</v>
      </c>
      <c r="E104" s="957" t="s">
        <v>1628</v>
      </c>
      <c r="F104" s="954"/>
      <c r="G104" s="954">
        <v>1</v>
      </c>
      <c r="H104" s="956">
        <v>4.9000000000000004</v>
      </c>
      <c r="I104" s="955">
        <v>299</v>
      </c>
      <c r="J104" s="955">
        <v>71</v>
      </c>
      <c r="K104" s="954" t="s">
        <v>1629</v>
      </c>
    </row>
    <row r="105" spans="1:11" s="942" customFormat="1" x14ac:dyDescent="0.2">
      <c r="A105" s="1088"/>
      <c r="B105" s="1131"/>
      <c r="C105" s="1131"/>
      <c r="D105" s="1129"/>
      <c r="E105" s="957" t="s">
        <v>1627</v>
      </c>
      <c r="F105" s="954"/>
      <c r="G105" s="954"/>
      <c r="H105" s="956"/>
      <c r="I105" s="955"/>
      <c r="J105" s="955"/>
      <c r="K105" s="954"/>
    </row>
    <row r="106" spans="1:11" s="942" customFormat="1" x14ac:dyDescent="0.2">
      <c r="A106" s="1088"/>
      <c r="B106" s="1131" t="s">
        <v>1664</v>
      </c>
      <c r="C106" s="1131"/>
      <c r="D106" s="1129" t="s">
        <v>1297</v>
      </c>
      <c r="E106" s="957" t="s">
        <v>1628</v>
      </c>
      <c r="F106" s="954">
        <v>1</v>
      </c>
      <c r="G106" s="954"/>
      <c r="H106" s="956">
        <v>0.18</v>
      </c>
      <c r="I106" s="955">
        <v>5</v>
      </c>
      <c r="J106" s="955">
        <v>8</v>
      </c>
      <c r="K106" s="954" t="s">
        <v>1629</v>
      </c>
    </row>
    <row r="107" spans="1:11" s="942" customFormat="1" x14ac:dyDescent="0.2">
      <c r="A107" s="1088"/>
      <c r="B107" s="1131"/>
      <c r="C107" s="1131"/>
      <c r="D107" s="1129"/>
      <c r="E107" s="957" t="s">
        <v>1627</v>
      </c>
      <c r="F107" s="954"/>
      <c r="G107" s="954"/>
      <c r="H107" s="956"/>
      <c r="I107" s="955"/>
      <c r="J107" s="955"/>
      <c r="K107" s="954"/>
    </row>
    <row r="108" spans="1:11" s="942" customFormat="1" x14ac:dyDescent="0.2">
      <c r="A108" s="1088"/>
      <c r="B108" s="1131" t="s">
        <v>1663</v>
      </c>
      <c r="C108" s="1131"/>
      <c r="D108" s="1129" t="s">
        <v>1297</v>
      </c>
      <c r="E108" s="957" t="s">
        <v>1628</v>
      </c>
      <c r="F108" s="954">
        <v>1</v>
      </c>
      <c r="G108" s="954"/>
      <c r="H108" s="956">
        <v>0.3</v>
      </c>
      <c r="I108" s="955">
        <v>30</v>
      </c>
      <c r="J108" s="955">
        <v>30</v>
      </c>
      <c r="K108" s="954" t="s">
        <v>1629</v>
      </c>
    </row>
    <row r="109" spans="1:11" s="942" customFormat="1" x14ac:dyDescent="0.2">
      <c r="A109" s="1088"/>
      <c r="B109" s="1131"/>
      <c r="C109" s="1131"/>
      <c r="D109" s="1129"/>
      <c r="E109" s="957" t="s">
        <v>1627</v>
      </c>
      <c r="F109" s="954"/>
      <c r="G109" s="954"/>
      <c r="H109" s="956"/>
      <c r="I109" s="955"/>
      <c r="J109" s="955"/>
      <c r="K109" s="954"/>
    </row>
    <row r="110" spans="1:11" s="942" customFormat="1" x14ac:dyDescent="0.2">
      <c r="A110" s="1088"/>
      <c r="B110" s="1131" t="s">
        <v>1662</v>
      </c>
      <c r="C110" s="1131"/>
      <c r="D110" s="1129" t="s">
        <v>1297</v>
      </c>
      <c r="E110" s="957" t="s">
        <v>1628</v>
      </c>
      <c r="F110" s="954">
        <v>1</v>
      </c>
      <c r="G110" s="954"/>
      <c r="H110" s="956">
        <v>0.16</v>
      </c>
      <c r="I110" s="955"/>
      <c r="J110" s="955">
        <v>8</v>
      </c>
      <c r="K110" s="954" t="s">
        <v>1629</v>
      </c>
    </row>
    <row r="111" spans="1:11" s="942" customFormat="1" x14ac:dyDescent="0.2">
      <c r="A111" s="1088"/>
      <c r="B111" s="1131"/>
      <c r="C111" s="1131"/>
      <c r="D111" s="1129"/>
      <c r="E111" s="957" t="s">
        <v>1627</v>
      </c>
      <c r="F111" s="954"/>
      <c r="G111" s="954"/>
      <c r="H111" s="956"/>
      <c r="I111" s="955"/>
      <c r="J111" s="955"/>
      <c r="K111" s="954"/>
    </row>
    <row r="112" spans="1:11" s="942" customFormat="1" x14ac:dyDescent="0.2">
      <c r="A112" s="1088"/>
      <c r="B112" s="1131" t="s">
        <v>1661</v>
      </c>
      <c r="C112" s="1131"/>
      <c r="D112" s="1129" t="s">
        <v>1297</v>
      </c>
      <c r="E112" s="957" t="s">
        <v>1628</v>
      </c>
      <c r="F112" s="954"/>
      <c r="G112" s="954"/>
      <c r="H112" s="956"/>
      <c r="I112" s="955"/>
      <c r="J112" s="955"/>
      <c r="K112" s="954" t="s">
        <v>1660</v>
      </c>
    </row>
    <row r="113" spans="1:11" s="942" customFormat="1" x14ac:dyDescent="0.2">
      <c r="A113" s="1088"/>
      <c r="B113" s="1131"/>
      <c r="C113" s="1131"/>
      <c r="D113" s="1129"/>
      <c r="E113" s="957" t="s">
        <v>1627</v>
      </c>
      <c r="F113" s="954"/>
      <c r="G113" s="954"/>
      <c r="H113" s="956"/>
      <c r="I113" s="955"/>
      <c r="J113" s="955"/>
      <c r="K113" s="954"/>
    </row>
    <row r="114" spans="1:11" s="942" customFormat="1" x14ac:dyDescent="0.2">
      <c r="A114" s="1088"/>
      <c r="B114" s="1131" t="s">
        <v>1659</v>
      </c>
      <c r="C114" s="1131"/>
      <c r="D114" s="1129" t="s">
        <v>1297</v>
      </c>
      <c r="E114" s="957" t="s">
        <v>1628</v>
      </c>
      <c r="F114" s="954">
        <v>1</v>
      </c>
      <c r="G114" s="954"/>
      <c r="H114" s="956">
        <v>0.9</v>
      </c>
      <c r="I114" s="955">
        <v>30.8</v>
      </c>
      <c r="J114" s="955">
        <v>23.9</v>
      </c>
      <c r="K114" s="954" t="s">
        <v>1629</v>
      </c>
    </row>
    <row r="115" spans="1:11" s="942" customFormat="1" x14ac:dyDescent="0.2">
      <c r="A115" s="1088"/>
      <c r="B115" s="1131"/>
      <c r="C115" s="1131"/>
      <c r="D115" s="1129"/>
      <c r="E115" s="957" t="s">
        <v>1627</v>
      </c>
      <c r="F115" s="954"/>
      <c r="G115" s="954"/>
      <c r="H115" s="956"/>
      <c r="I115" s="955"/>
      <c r="J115" s="955"/>
      <c r="K115" s="954"/>
    </row>
    <row r="116" spans="1:11" s="942" customFormat="1" x14ac:dyDescent="0.2">
      <c r="A116" s="1088"/>
      <c r="B116" s="1131" t="s">
        <v>1658</v>
      </c>
      <c r="C116" s="1131"/>
      <c r="D116" s="1078" t="s">
        <v>1297</v>
      </c>
      <c r="E116" s="957" t="s">
        <v>1628</v>
      </c>
      <c r="F116" s="954">
        <v>1</v>
      </c>
      <c r="G116" s="954"/>
      <c r="H116" s="956">
        <v>0.8</v>
      </c>
      <c r="I116" s="955">
        <v>88</v>
      </c>
      <c r="J116" s="955">
        <v>22</v>
      </c>
      <c r="K116" s="954" t="s">
        <v>1629</v>
      </c>
    </row>
    <row r="117" spans="1:11" s="942" customFormat="1" x14ac:dyDescent="0.2">
      <c r="A117" s="1088"/>
      <c r="B117" s="1131"/>
      <c r="C117" s="1131"/>
      <c r="D117" s="1079"/>
      <c r="E117" s="957" t="s">
        <v>1627</v>
      </c>
      <c r="F117" s="954"/>
      <c r="G117" s="954"/>
      <c r="H117" s="956"/>
      <c r="I117" s="955"/>
      <c r="J117" s="955"/>
      <c r="K117" s="954"/>
    </row>
    <row r="118" spans="1:11" ht="12.75" customHeight="1" x14ac:dyDescent="0.2">
      <c r="A118" s="1088"/>
      <c r="B118" s="1081" t="s">
        <v>1657</v>
      </c>
      <c r="C118" s="1081"/>
      <c r="D118" s="1129" t="s">
        <v>1296</v>
      </c>
      <c r="E118" s="941" t="s">
        <v>1628</v>
      </c>
      <c r="F118" s="940">
        <v>1</v>
      </c>
      <c r="G118" s="940"/>
      <c r="H118" s="939"/>
      <c r="I118" s="950">
        <v>28</v>
      </c>
      <c r="J118" s="950">
        <v>2</v>
      </c>
      <c r="K118" s="939" t="s">
        <v>1629</v>
      </c>
    </row>
    <row r="119" spans="1:11" ht="12.75" customHeight="1" x14ac:dyDescent="0.2">
      <c r="A119" s="1088"/>
      <c r="B119" s="1081"/>
      <c r="C119" s="1081"/>
      <c r="D119" s="1129"/>
      <c r="E119" s="941" t="s">
        <v>1627</v>
      </c>
      <c r="F119" s="940"/>
      <c r="G119" s="940"/>
      <c r="H119" s="939"/>
      <c r="I119" s="950"/>
      <c r="J119" s="950"/>
      <c r="K119" s="939"/>
    </row>
    <row r="120" spans="1:11" x14ac:dyDescent="0.2">
      <c r="A120" s="1088"/>
      <c r="B120" s="1081" t="s">
        <v>1656</v>
      </c>
      <c r="C120" s="1081"/>
      <c r="D120" s="1129" t="s">
        <v>1296</v>
      </c>
      <c r="E120" s="941" t="s">
        <v>1628</v>
      </c>
      <c r="F120" s="951"/>
      <c r="G120" s="951"/>
      <c r="H120" s="953"/>
      <c r="I120" s="952"/>
      <c r="J120" s="952"/>
      <c r="K120" s="951"/>
    </row>
    <row r="121" spans="1:11" ht="12.75" customHeight="1" x14ac:dyDescent="0.2">
      <c r="A121" s="1088"/>
      <c r="B121" s="1081"/>
      <c r="C121" s="1081"/>
      <c r="D121" s="1129"/>
      <c r="E121" s="941" t="s">
        <v>1627</v>
      </c>
      <c r="F121" s="940">
        <v>1</v>
      </c>
      <c r="G121" s="940"/>
      <c r="H121" s="939"/>
      <c r="I121" s="950">
        <v>4</v>
      </c>
      <c r="J121" s="950">
        <v>4</v>
      </c>
      <c r="K121" s="939" t="s">
        <v>1629</v>
      </c>
    </row>
    <row r="122" spans="1:11" s="942" customFormat="1" ht="12" customHeight="1" x14ac:dyDescent="0.2">
      <c r="A122" s="1088"/>
      <c r="B122" s="1081" t="s">
        <v>1655</v>
      </c>
      <c r="C122" s="1081"/>
      <c r="D122" s="1129" t="s">
        <v>1296</v>
      </c>
      <c r="E122" s="941" t="s">
        <v>1628</v>
      </c>
      <c r="F122" s="940"/>
      <c r="G122" s="940"/>
      <c r="H122" s="939"/>
      <c r="I122" s="950"/>
      <c r="J122" s="950"/>
      <c r="K122" s="939"/>
    </row>
    <row r="123" spans="1:11" s="942" customFormat="1" x14ac:dyDescent="0.2">
      <c r="A123" s="1088"/>
      <c r="B123" s="1081"/>
      <c r="C123" s="1081"/>
      <c r="D123" s="1129"/>
      <c r="E123" s="941" t="s">
        <v>1627</v>
      </c>
      <c r="F123" s="940">
        <v>1</v>
      </c>
      <c r="G123" s="940"/>
      <c r="H123" s="939"/>
      <c r="I123" s="950"/>
      <c r="J123" s="950">
        <v>8</v>
      </c>
      <c r="K123" s="939" t="s">
        <v>1629</v>
      </c>
    </row>
    <row r="124" spans="1:11" ht="12.75" customHeight="1" x14ac:dyDescent="0.2">
      <c r="A124" s="1088"/>
      <c r="B124" s="1081" t="s">
        <v>1654</v>
      </c>
      <c r="C124" s="1081"/>
      <c r="D124" s="1129" t="s">
        <v>1296</v>
      </c>
      <c r="E124" s="941" t="s">
        <v>1628</v>
      </c>
      <c r="F124" s="940"/>
      <c r="G124" s="940"/>
      <c r="H124" s="939"/>
      <c r="I124" s="950"/>
      <c r="J124" s="950"/>
      <c r="K124" s="939"/>
    </row>
    <row r="125" spans="1:11" x14ac:dyDescent="0.2">
      <c r="A125" s="1088"/>
      <c r="B125" s="1081"/>
      <c r="C125" s="1081"/>
      <c r="D125" s="1129"/>
      <c r="E125" s="941" t="s">
        <v>1627</v>
      </c>
      <c r="F125" s="940">
        <v>1</v>
      </c>
      <c r="G125" s="940"/>
      <c r="H125" s="939"/>
      <c r="I125" s="950">
        <v>15</v>
      </c>
      <c r="J125" s="950">
        <v>5</v>
      </c>
      <c r="K125" s="939" t="s">
        <v>1629</v>
      </c>
    </row>
    <row r="126" spans="1:11" ht="12.75" customHeight="1" x14ac:dyDescent="0.2">
      <c r="A126" s="1088"/>
      <c r="B126" s="1081" t="s">
        <v>1653</v>
      </c>
      <c r="C126" s="1081"/>
      <c r="D126" s="1129" t="s">
        <v>1296</v>
      </c>
      <c r="E126" s="941" t="s">
        <v>1628</v>
      </c>
      <c r="F126" s="940"/>
      <c r="G126" s="940"/>
      <c r="H126" s="939"/>
      <c r="I126" s="950"/>
      <c r="J126" s="950"/>
      <c r="K126" s="939"/>
    </row>
    <row r="127" spans="1:11" x14ac:dyDescent="0.2">
      <c r="A127" s="1088"/>
      <c r="B127" s="1081"/>
      <c r="C127" s="1081"/>
      <c r="D127" s="1129"/>
      <c r="E127" s="941" t="s">
        <v>1627</v>
      </c>
      <c r="F127" s="940">
        <v>1</v>
      </c>
      <c r="G127" s="940"/>
      <c r="H127" s="939"/>
      <c r="I127" s="950">
        <v>4</v>
      </c>
      <c r="J127" s="950">
        <v>2</v>
      </c>
      <c r="K127" s="939" t="s">
        <v>1629</v>
      </c>
    </row>
    <row r="128" spans="1:11" ht="12.75" customHeight="1" x14ac:dyDescent="0.2">
      <c r="A128" s="1088"/>
      <c r="B128" s="1081" t="s">
        <v>1652</v>
      </c>
      <c r="C128" s="1081"/>
      <c r="D128" s="1129" t="s">
        <v>1296</v>
      </c>
      <c r="E128" s="941" t="s">
        <v>1628</v>
      </c>
      <c r="F128" s="940">
        <v>1</v>
      </c>
      <c r="G128" s="940"/>
      <c r="H128" s="939"/>
      <c r="I128" s="950">
        <v>5</v>
      </c>
      <c r="J128" s="950">
        <v>2.5</v>
      </c>
      <c r="K128" s="939" t="s">
        <v>1629</v>
      </c>
    </row>
    <row r="129" spans="1:11" x14ac:dyDescent="0.2">
      <c r="A129" s="1088"/>
      <c r="B129" s="1081"/>
      <c r="C129" s="1081"/>
      <c r="D129" s="1129"/>
      <c r="E129" s="941" t="s">
        <v>1627</v>
      </c>
      <c r="F129" s="940"/>
      <c r="G129" s="940"/>
      <c r="H129" s="939"/>
      <c r="I129" s="950"/>
      <c r="J129" s="950"/>
      <c r="K129" s="939"/>
    </row>
    <row r="130" spans="1:11" ht="12.75" customHeight="1" x14ac:dyDescent="0.2">
      <c r="A130" s="1088"/>
      <c r="B130" s="1081" t="s">
        <v>1651</v>
      </c>
      <c r="C130" s="1081"/>
      <c r="D130" s="1129" t="s">
        <v>1296</v>
      </c>
      <c r="E130" s="941" t="s">
        <v>1628</v>
      </c>
      <c r="F130" s="940">
        <v>1</v>
      </c>
      <c r="G130" s="940"/>
      <c r="H130" s="939"/>
      <c r="I130" s="950">
        <v>2</v>
      </c>
      <c r="J130" s="950">
        <v>4</v>
      </c>
      <c r="K130" s="939" t="s">
        <v>1629</v>
      </c>
    </row>
    <row r="131" spans="1:11" x14ac:dyDescent="0.2">
      <c r="A131" s="1088"/>
      <c r="B131" s="1081"/>
      <c r="C131" s="1081"/>
      <c r="D131" s="1129"/>
      <c r="E131" s="941" t="s">
        <v>1627</v>
      </c>
      <c r="F131" s="940"/>
      <c r="G131" s="940"/>
      <c r="H131" s="939"/>
      <c r="I131" s="950"/>
      <c r="J131" s="950"/>
      <c r="K131" s="939"/>
    </row>
    <row r="132" spans="1:11" x14ac:dyDescent="0.2">
      <c r="A132" s="1088"/>
      <c r="B132" s="1081" t="s">
        <v>1650</v>
      </c>
      <c r="C132" s="1081"/>
      <c r="D132" s="1129" t="s">
        <v>1296</v>
      </c>
      <c r="E132" s="941" t="s">
        <v>1628</v>
      </c>
      <c r="F132" s="940">
        <v>1</v>
      </c>
      <c r="G132" s="940"/>
      <c r="H132" s="939"/>
      <c r="I132" s="950">
        <v>18</v>
      </c>
      <c r="J132" s="950">
        <v>6</v>
      </c>
      <c r="K132" s="939" t="s">
        <v>1629</v>
      </c>
    </row>
    <row r="133" spans="1:11" x14ac:dyDescent="0.2">
      <c r="A133" s="1088"/>
      <c r="B133" s="1081"/>
      <c r="C133" s="1081"/>
      <c r="D133" s="1129"/>
      <c r="E133" s="941" t="s">
        <v>1627</v>
      </c>
      <c r="F133" s="940"/>
      <c r="G133" s="940"/>
      <c r="H133" s="939"/>
      <c r="I133" s="950"/>
      <c r="J133" s="950"/>
      <c r="K133" s="939"/>
    </row>
    <row r="134" spans="1:11" s="942" customFormat="1" ht="12.75" customHeight="1" x14ac:dyDescent="0.2">
      <c r="A134" s="1134" t="s">
        <v>1649</v>
      </c>
      <c r="B134" s="1134"/>
      <c r="C134" s="1134"/>
      <c r="D134" s="1134"/>
      <c r="E134" s="1134"/>
      <c r="F134" s="1134"/>
      <c r="G134" s="1134"/>
      <c r="H134" s="1134"/>
      <c r="I134" s="1134"/>
      <c r="J134" s="947"/>
      <c r="K134" s="947"/>
    </row>
    <row r="135" spans="1:11" s="942" customFormat="1" x14ac:dyDescent="0.2">
      <c r="A135" s="949"/>
      <c r="B135" s="949"/>
      <c r="C135" s="949"/>
      <c r="D135" s="949"/>
      <c r="E135" s="949"/>
      <c r="F135" s="947"/>
      <c r="G135" s="947"/>
      <c r="H135" s="948"/>
      <c r="I135" s="947"/>
      <c r="J135" s="947"/>
      <c r="K135" s="947"/>
    </row>
    <row r="136" spans="1:11" s="942" customFormat="1" x14ac:dyDescent="0.2">
      <c r="A136" s="1094" t="s">
        <v>1648</v>
      </c>
      <c r="B136" s="1094"/>
      <c r="C136" s="1094"/>
      <c r="D136" s="1094"/>
      <c r="E136" s="1094"/>
      <c r="F136" s="1094"/>
      <c r="G136" s="946"/>
      <c r="H136" s="945"/>
      <c r="I136" s="945"/>
      <c r="J136" s="945"/>
      <c r="K136" s="945"/>
    </row>
    <row r="137" spans="1:11" s="942" customFormat="1" ht="12.75" customHeight="1" x14ac:dyDescent="0.2">
      <c r="A137" s="944"/>
      <c r="B137" s="943"/>
      <c r="C137" s="1139" t="s">
        <v>1647</v>
      </c>
      <c r="D137" s="1139"/>
      <c r="E137" s="1139"/>
      <c r="F137" s="1139"/>
      <c r="G137" s="1139"/>
      <c r="H137" s="1139"/>
      <c r="I137" s="1139"/>
      <c r="J137" s="1139"/>
      <c r="K137" s="1139"/>
    </row>
    <row r="138" spans="1:11" ht="12.75" customHeight="1" x14ac:dyDescent="0.2">
      <c r="A138" s="1089" t="s">
        <v>1646</v>
      </c>
      <c r="B138" s="1097" t="s">
        <v>1645</v>
      </c>
      <c r="C138" s="1098"/>
      <c r="D138" s="1137" t="s">
        <v>1296</v>
      </c>
      <c r="E138" s="941" t="s">
        <v>1628</v>
      </c>
      <c r="F138" s="940">
        <v>1</v>
      </c>
      <c r="G138" s="940"/>
      <c r="H138" s="939"/>
      <c r="I138" s="939">
        <v>4</v>
      </c>
      <c r="J138" s="940">
        <v>2.5</v>
      </c>
      <c r="K138" s="939" t="s">
        <v>1629</v>
      </c>
    </row>
    <row r="139" spans="1:11" x14ac:dyDescent="0.2">
      <c r="A139" s="1090"/>
      <c r="B139" s="1099"/>
      <c r="C139" s="1100"/>
      <c r="D139" s="1138"/>
      <c r="E139" s="941" t="s">
        <v>1627</v>
      </c>
      <c r="F139" s="940"/>
      <c r="G139" s="940"/>
      <c r="H139" s="939"/>
      <c r="I139" s="939"/>
      <c r="J139" s="940"/>
      <c r="K139" s="939"/>
    </row>
    <row r="140" spans="1:11" ht="12.75" customHeight="1" x14ac:dyDescent="0.2">
      <c r="A140" s="1090"/>
      <c r="B140" s="1097" t="s">
        <v>1644</v>
      </c>
      <c r="C140" s="1098"/>
      <c r="D140" s="1137" t="s">
        <v>1296</v>
      </c>
      <c r="E140" s="941" t="s">
        <v>1628</v>
      </c>
      <c r="F140" s="940">
        <v>1</v>
      </c>
      <c r="G140" s="940"/>
      <c r="H140" s="939"/>
      <c r="I140" s="939">
        <v>4</v>
      </c>
      <c r="J140" s="940">
        <v>6</v>
      </c>
      <c r="K140" s="939" t="s">
        <v>1629</v>
      </c>
    </row>
    <row r="141" spans="1:11" x14ac:dyDescent="0.2">
      <c r="A141" s="1090"/>
      <c r="B141" s="1099"/>
      <c r="C141" s="1100"/>
      <c r="D141" s="1138"/>
      <c r="E141" s="941" t="s">
        <v>1627</v>
      </c>
      <c r="F141" s="940"/>
      <c r="G141" s="940"/>
      <c r="H141" s="939"/>
      <c r="I141" s="939"/>
      <c r="J141" s="940"/>
      <c r="K141" s="939"/>
    </row>
    <row r="142" spans="1:11" ht="12.75" customHeight="1" x14ac:dyDescent="0.2">
      <c r="A142" s="1090"/>
      <c r="B142" s="1097" t="s">
        <v>1643</v>
      </c>
      <c r="C142" s="1098"/>
      <c r="D142" s="1137" t="s">
        <v>1296</v>
      </c>
      <c r="E142" s="941" t="s">
        <v>1628</v>
      </c>
      <c r="F142" s="940">
        <v>1</v>
      </c>
      <c r="G142" s="940"/>
      <c r="H142" s="939"/>
      <c r="I142" s="939">
        <v>0.5</v>
      </c>
      <c r="J142" s="940">
        <v>5</v>
      </c>
      <c r="K142" s="939" t="s">
        <v>1629</v>
      </c>
    </row>
    <row r="143" spans="1:11" x14ac:dyDescent="0.2">
      <c r="A143" s="1090"/>
      <c r="B143" s="1099"/>
      <c r="C143" s="1100"/>
      <c r="D143" s="1138"/>
      <c r="E143" s="941" t="s">
        <v>1627</v>
      </c>
      <c r="F143" s="940"/>
      <c r="G143" s="940"/>
      <c r="H143" s="939"/>
      <c r="I143" s="939"/>
      <c r="J143" s="940"/>
      <c r="K143" s="939"/>
    </row>
    <row r="144" spans="1:11" ht="12.75" customHeight="1" x14ac:dyDescent="0.2">
      <c r="A144" s="1090"/>
      <c r="B144" s="1097" t="s">
        <v>1642</v>
      </c>
      <c r="C144" s="1098"/>
      <c r="D144" s="1137" t="s">
        <v>1298</v>
      </c>
      <c r="E144" s="941" t="s">
        <v>1628</v>
      </c>
      <c r="F144" s="940">
        <v>1</v>
      </c>
      <c r="G144" s="940">
        <v>0</v>
      </c>
      <c r="H144" s="939">
        <v>4.3</v>
      </c>
      <c r="I144" s="939">
        <v>325</v>
      </c>
      <c r="J144" s="940">
        <v>110</v>
      </c>
      <c r="K144" s="939" t="s">
        <v>1629</v>
      </c>
    </row>
    <row r="145" spans="1:11" x14ac:dyDescent="0.2">
      <c r="A145" s="1090"/>
      <c r="B145" s="1099"/>
      <c r="C145" s="1100"/>
      <c r="D145" s="1138"/>
      <c r="E145" s="941" t="s">
        <v>1627</v>
      </c>
      <c r="F145" s="940">
        <v>0</v>
      </c>
      <c r="G145" s="940">
        <v>0</v>
      </c>
      <c r="H145" s="939">
        <v>0</v>
      </c>
      <c r="I145" s="939">
        <v>0</v>
      </c>
      <c r="J145" s="940">
        <v>0</v>
      </c>
      <c r="K145" s="939"/>
    </row>
    <row r="146" spans="1:11" ht="12.75" customHeight="1" x14ac:dyDescent="0.2">
      <c r="A146" s="1090"/>
      <c r="B146" s="1097" t="s">
        <v>1641</v>
      </c>
      <c r="C146" s="1098"/>
      <c r="D146" s="1137" t="s">
        <v>1298</v>
      </c>
      <c r="E146" s="941" t="s">
        <v>1628</v>
      </c>
      <c r="F146" s="940">
        <v>1</v>
      </c>
      <c r="G146" s="940">
        <v>0</v>
      </c>
      <c r="H146" s="939">
        <v>9.4</v>
      </c>
      <c r="I146" s="939">
        <v>23</v>
      </c>
      <c r="J146" s="940">
        <v>0</v>
      </c>
      <c r="K146" s="939" t="s">
        <v>1629</v>
      </c>
    </row>
    <row r="147" spans="1:11" ht="14.25" customHeight="1" x14ac:dyDescent="0.2">
      <c r="A147" s="1090"/>
      <c r="B147" s="1099"/>
      <c r="C147" s="1100"/>
      <c r="D147" s="1138"/>
      <c r="E147" s="941" t="s">
        <v>1627</v>
      </c>
      <c r="F147" s="940">
        <v>0</v>
      </c>
      <c r="G147" s="940">
        <v>0</v>
      </c>
      <c r="H147" s="939">
        <v>0</v>
      </c>
      <c r="I147" s="939">
        <v>0</v>
      </c>
      <c r="J147" s="940">
        <v>0</v>
      </c>
      <c r="K147" s="939"/>
    </row>
    <row r="148" spans="1:11" ht="14.25" customHeight="1" x14ac:dyDescent="0.2">
      <c r="A148" s="1090"/>
      <c r="B148" s="1097" t="s">
        <v>1640</v>
      </c>
      <c r="C148" s="1098"/>
      <c r="D148" s="1137" t="s">
        <v>1298</v>
      </c>
      <c r="E148" s="941" t="s">
        <v>1628</v>
      </c>
      <c r="F148" s="940">
        <v>0</v>
      </c>
      <c r="G148" s="940">
        <v>1</v>
      </c>
      <c r="H148" s="939">
        <v>0.7</v>
      </c>
      <c r="I148" s="939">
        <v>49</v>
      </c>
      <c r="J148" s="940">
        <v>17</v>
      </c>
      <c r="K148" s="939" t="s">
        <v>1629</v>
      </c>
    </row>
    <row r="149" spans="1:11" ht="14.25" customHeight="1" x14ac:dyDescent="0.2">
      <c r="A149" s="1090"/>
      <c r="B149" s="1099"/>
      <c r="C149" s="1100"/>
      <c r="D149" s="1138"/>
      <c r="E149" s="941" t="s">
        <v>1627</v>
      </c>
      <c r="F149" s="940">
        <v>0</v>
      </c>
      <c r="G149" s="940">
        <v>0</v>
      </c>
      <c r="H149" s="939">
        <v>0</v>
      </c>
      <c r="I149" s="939">
        <v>0</v>
      </c>
      <c r="J149" s="940">
        <v>0</v>
      </c>
      <c r="K149" s="939"/>
    </row>
    <row r="150" spans="1:11" ht="14.25" customHeight="1" x14ac:dyDescent="0.2">
      <c r="A150" s="1090"/>
      <c r="B150" s="1097" t="s">
        <v>1639</v>
      </c>
      <c r="C150" s="1098"/>
      <c r="D150" s="1137" t="s">
        <v>1298</v>
      </c>
      <c r="E150" s="941" t="s">
        <v>1628</v>
      </c>
      <c r="F150" s="940">
        <v>1</v>
      </c>
      <c r="G150" s="940">
        <v>0</v>
      </c>
      <c r="H150" s="939">
        <v>0.6</v>
      </c>
      <c r="I150" s="939">
        <v>90</v>
      </c>
      <c r="J150" s="940">
        <v>60</v>
      </c>
      <c r="K150" s="939" t="s">
        <v>1629</v>
      </c>
    </row>
    <row r="151" spans="1:11" ht="14.25" customHeight="1" x14ac:dyDescent="0.2">
      <c r="A151" s="1090"/>
      <c r="B151" s="1099"/>
      <c r="C151" s="1100"/>
      <c r="D151" s="1138"/>
      <c r="E151" s="941" t="s">
        <v>1627</v>
      </c>
      <c r="F151" s="940">
        <v>0</v>
      </c>
      <c r="G151" s="940">
        <v>0</v>
      </c>
      <c r="H151" s="939">
        <v>0</v>
      </c>
      <c r="I151" s="939">
        <v>0</v>
      </c>
      <c r="J151" s="940">
        <v>0</v>
      </c>
      <c r="K151" s="939"/>
    </row>
    <row r="152" spans="1:11" ht="12.75" customHeight="1" x14ac:dyDescent="0.2">
      <c r="A152" s="1090"/>
      <c r="B152" s="1097" t="s">
        <v>1638</v>
      </c>
      <c r="C152" s="1098"/>
      <c r="D152" s="1137" t="s">
        <v>1298</v>
      </c>
      <c r="E152" s="941" t="s">
        <v>1628</v>
      </c>
      <c r="F152" s="940">
        <v>1</v>
      </c>
      <c r="G152" s="940">
        <v>0</v>
      </c>
      <c r="H152" s="939">
        <v>0.4</v>
      </c>
      <c r="I152" s="939">
        <v>128</v>
      </c>
      <c r="J152" s="940">
        <v>23</v>
      </c>
      <c r="K152" s="939" t="s">
        <v>1629</v>
      </c>
    </row>
    <row r="153" spans="1:11" x14ac:dyDescent="0.2">
      <c r="A153" s="1090"/>
      <c r="B153" s="1099"/>
      <c r="C153" s="1100"/>
      <c r="D153" s="1138"/>
      <c r="E153" s="941" t="s">
        <v>1627</v>
      </c>
      <c r="F153" s="940">
        <v>0</v>
      </c>
      <c r="G153" s="940">
        <v>0</v>
      </c>
      <c r="H153" s="939">
        <v>0</v>
      </c>
      <c r="I153" s="939">
        <v>0</v>
      </c>
      <c r="J153" s="940">
        <v>0</v>
      </c>
      <c r="K153" s="939"/>
    </row>
    <row r="154" spans="1:11" ht="12.75" customHeight="1" x14ac:dyDescent="0.2">
      <c r="A154" s="1090"/>
      <c r="B154" s="1097" t="s">
        <v>1637</v>
      </c>
      <c r="C154" s="1098"/>
      <c r="D154" s="1137" t="s">
        <v>1630</v>
      </c>
      <c r="E154" s="941" t="s">
        <v>1628</v>
      </c>
      <c r="F154" s="940">
        <v>1</v>
      </c>
      <c r="G154" s="940"/>
      <c r="H154" s="939">
        <v>1</v>
      </c>
      <c r="I154" s="939">
        <v>0.5</v>
      </c>
      <c r="J154" s="940">
        <v>7</v>
      </c>
      <c r="K154" s="939" t="s">
        <v>1629</v>
      </c>
    </row>
    <row r="155" spans="1:11" x14ac:dyDescent="0.2">
      <c r="A155" s="1090"/>
      <c r="B155" s="1099"/>
      <c r="C155" s="1100"/>
      <c r="D155" s="1138"/>
      <c r="E155" s="941" t="s">
        <v>1627</v>
      </c>
      <c r="F155" s="940"/>
      <c r="G155" s="940"/>
      <c r="H155" s="939"/>
      <c r="I155" s="939"/>
      <c r="J155" s="940"/>
      <c r="K155" s="939"/>
    </row>
    <row r="156" spans="1:11" ht="12.75" customHeight="1" x14ac:dyDescent="0.2">
      <c r="A156" s="1090"/>
      <c r="B156" s="1097" t="s">
        <v>1636</v>
      </c>
      <c r="C156" s="1098"/>
      <c r="D156" s="1137" t="s">
        <v>1630</v>
      </c>
      <c r="E156" s="941" t="s">
        <v>1628</v>
      </c>
      <c r="F156" s="940">
        <v>1</v>
      </c>
      <c r="G156" s="940"/>
      <c r="H156" s="939">
        <v>0.78</v>
      </c>
      <c r="I156" s="939">
        <v>5.21</v>
      </c>
      <c r="J156" s="940">
        <v>47</v>
      </c>
      <c r="K156" s="939" t="s">
        <v>1629</v>
      </c>
    </row>
    <row r="157" spans="1:11" x14ac:dyDescent="0.2">
      <c r="A157" s="1090"/>
      <c r="B157" s="1099"/>
      <c r="C157" s="1100"/>
      <c r="D157" s="1138"/>
      <c r="E157" s="941" t="s">
        <v>1627</v>
      </c>
      <c r="F157" s="940"/>
      <c r="G157" s="940"/>
      <c r="H157" s="939"/>
      <c r="I157" s="939"/>
      <c r="J157" s="940"/>
      <c r="K157" s="939"/>
    </row>
    <row r="158" spans="1:11" ht="12.75" customHeight="1" x14ac:dyDescent="0.2">
      <c r="A158" s="1090"/>
      <c r="B158" s="1097" t="s">
        <v>1635</v>
      </c>
      <c r="C158" s="1098"/>
      <c r="D158" s="1137" t="s">
        <v>1630</v>
      </c>
      <c r="E158" s="941" t="s">
        <v>1628</v>
      </c>
      <c r="F158" s="940"/>
      <c r="G158" s="940">
        <v>3</v>
      </c>
      <c r="H158" s="939">
        <v>1</v>
      </c>
      <c r="I158" s="939">
        <v>8.5500000000000007</v>
      </c>
      <c r="J158" s="940">
        <v>1</v>
      </c>
      <c r="K158" s="939" t="s">
        <v>1629</v>
      </c>
    </row>
    <row r="159" spans="1:11" x14ac:dyDescent="0.2">
      <c r="A159" s="1090"/>
      <c r="B159" s="1099"/>
      <c r="C159" s="1100"/>
      <c r="D159" s="1138"/>
      <c r="E159" s="941" t="s">
        <v>1627</v>
      </c>
      <c r="F159" s="940"/>
      <c r="G159" s="940"/>
      <c r="H159" s="939"/>
      <c r="I159" s="939"/>
      <c r="J159" s="940"/>
      <c r="K159" s="939"/>
    </row>
    <row r="160" spans="1:11" ht="12.75" customHeight="1" x14ac:dyDescent="0.2">
      <c r="A160" s="1090"/>
      <c r="B160" s="1097" t="s">
        <v>1634</v>
      </c>
      <c r="C160" s="1098"/>
      <c r="D160" s="1137" t="s">
        <v>1630</v>
      </c>
      <c r="E160" s="941" t="s">
        <v>1628</v>
      </c>
      <c r="F160" s="940">
        <v>2</v>
      </c>
      <c r="G160" s="940">
        <v>1</v>
      </c>
      <c r="H160" s="939">
        <v>6.6</v>
      </c>
      <c r="I160" s="939">
        <v>903.22</v>
      </c>
      <c r="J160" s="940">
        <v>330</v>
      </c>
      <c r="K160" s="939" t="s">
        <v>1629</v>
      </c>
    </row>
    <row r="161" spans="1:11" x14ac:dyDescent="0.2">
      <c r="A161" s="1090"/>
      <c r="B161" s="1099"/>
      <c r="C161" s="1100"/>
      <c r="D161" s="1138"/>
      <c r="E161" s="941" t="s">
        <v>1627</v>
      </c>
      <c r="F161" s="940"/>
      <c r="G161" s="940"/>
      <c r="H161" s="939"/>
      <c r="I161" s="939"/>
      <c r="J161" s="940"/>
      <c r="K161" s="939"/>
    </row>
    <row r="162" spans="1:11" ht="12.75" customHeight="1" x14ac:dyDescent="0.2">
      <c r="A162" s="1090"/>
      <c r="B162" s="1097" t="s">
        <v>1633</v>
      </c>
      <c r="C162" s="1098"/>
      <c r="D162" s="1137" t="s">
        <v>1630</v>
      </c>
      <c r="E162" s="941" t="s">
        <v>1628</v>
      </c>
      <c r="F162" s="940">
        <v>1</v>
      </c>
      <c r="G162" s="940"/>
      <c r="H162" s="939">
        <v>0.4</v>
      </c>
      <c r="I162" s="939">
        <v>6.97</v>
      </c>
      <c r="J162" s="940">
        <v>13</v>
      </c>
      <c r="K162" s="939" t="s">
        <v>1629</v>
      </c>
    </row>
    <row r="163" spans="1:11" x14ac:dyDescent="0.2">
      <c r="A163" s="1090"/>
      <c r="B163" s="1099"/>
      <c r="C163" s="1100"/>
      <c r="D163" s="1138"/>
      <c r="E163" s="941" t="s">
        <v>1627</v>
      </c>
      <c r="F163" s="940"/>
      <c r="G163" s="940"/>
      <c r="H163" s="939"/>
      <c r="I163" s="939"/>
      <c r="J163" s="940"/>
      <c r="K163" s="939"/>
    </row>
    <row r="164" spans="1:11" ht="12.75" customHeight="1" x14ac:dyDescent="0.2">
      <c r="A164" s="1090"/>
      <c r="B164" s="1097" t="s">
        <v>1632</v>
      </c>
      <c r="C164" s="1098"/>
      <c r="D164" s="1137" t="s">
        <v>1630</v>
      </c>
      <c r="E164" s="941" t="s">
        <v>1628</v>
      </c>
      <c r="F164" s="940"/>
      <c r="G164" s="940">
        <v>2</v>
      </c>
      <c r="H164" s="939">
        <v>0.48</v>
      </c>
      <c r="I164" s="939">
        <v>13.4</v>
      </c>
      <c r="J164" s="940">
        <v>2</v>
      </c>
      <c r="K164" s="939" t="s">
        <v>1629</v>
      </c>
    </row>
    <row r="165" spans="1:11" x14ac:dyDescent="0.2">
      <c r="A165" s="1090"/>
      <c r="B165" s="1099"/>
      <c r="C165" s="1100"/>
      <c r="D165" s="1138"/>
      <c r="E165" s="941" t="s">
        <v>1627</v>
      </c>
      <c r="F165" s="940"/>
      <c r="G165" s="940"/>
      <c r="H165" s="939"/>
      <c r="I165" s="939"/>
      <c r="J165" s="940"/>
      <c r="K165" s="939"/>
    </row>
    <row r="166" spans="1:11" ht="12.75" customHeight="1" x14ac:dyDescent="0.2">
      <c r="A166" s="1090"/>
      <c r="B166" s="1097" t="s">
        <v>1631</v>
      </c>
      <c r="C166" s="1098"/>
      <c r="D166" s="1137" t="s">
        <v>1630</v>
      </c>
      <c r="E166" s="941" t="s">
        <v>1628</v>
      </c>
      <c r="F166" s="940"/>
      <c r="G166" s="940">
        <v>1</v>
      </c>
      <c r="H166" s="939">
        <v>1</v>
      </c>
      <c r="I166" s="939">
        <v>62.72</v>
      </c>
      <c r="J166" s="940">
        <v>17</v>
      </c>
      <c r="K166" s="939" t="s">
        <v>1629</v>
      </c>
    </row>
    <row r="167" spans="1:11" x14ac:dyDescent="0.2">
      <c r="A167" s="1090"/>
      <c r="B167" s="1099"/>
      <c r="C167" s="1100"/>
      <c r="D167" s="1138"/>
      <c r="E167" s="941" t="s">
        <v>1627</v>
      </c>
      <c r="F167" s="940"/>
      <c r="G167" s="940"/>
      <c r="H167" s="939"/>
      <c r="I167" s="939"/>
      <c r="J167" s="940"/>
      <c r="K167" s="939"/>
    </row>
    <row r="168" spans="1:11" ht="13.5" customHeight="1" x14ac:dyDescent="0.2">
      <c r="A168" s="1090"/>
      <c r="B168" s="1082" t="s">
        <v>23</v>
      </c>
      <c r="C168" s="1083"/>
      <c r="D168" s="1084"/>
      <c r="E168" s="938" t="s">
        <v>1628</v>
      </c>
      <c r="F168" s="937">
        <f>SUM(F27,F29,F31,F33,F35,F37,F39,F41,F43,F45,F47,F49,F51,F53,F55,F57,F59,F61,F63,F65,F70,F72,F74,F76,F78,F80,F82,F84,F86,F88,F90,F92,F96,F98,F102,F104,F106,F108,F100,F110,F112,F114,F116,F118,F120,F122,F124,F126,F128,F130,F132,F138,F140,F142,F144,F146,F148,F150,F152,F154,F156,F158,F160,F162,F164,F165,F166,G182)</f>
        <v>43</v>
      </c>
      <c r="G168" s="937">
        <f>SUM(G27,G29,G31,G33,G35,G37,G39,G41,G43,G45,G47,G49,G51,G53,G55,G57,G59,G61,G63,G65,G70,G72,G74,G76,G78,G80,G82,G84,G86,G88,G90,G92,G96,G98,G102,G104,G106,G108,G100,G110,G112,G114,G116,G118,G120,G122,G124,G126,G128,G130,G132,G138,G140,G142,G144,G146,G148,G150,G152,G154,G156,G158,G160,G162,G164,G165,G166,)</f>
        <v>17</v>
      </c>
      <c r="H168" s="936">
        <f>SUM(H27,H29,H31,H33,H35,H37,H39,H41,H43,H45,H47,H49,H51,H53,H55,H57,H59,H61,H63,H65,H70,H72,H74,H76,H78,H80,H82,H84,H86,H88,H90,H92,H96,H98,H102,H104,H106,H108,H100,H110,H112,H114,H116,H118,H120,H122,H124,H126,H128,H130,H132,H138,H140,H142,H144,H146,H148,H150,H152,H154,H156,H158,H160,H162,H164,H165,H166,)</f>
        <v>57.880999999999993</v>
      </c>
      <c r="I168" s="936">
        <f>SUM(I27,I29,I31,I33,I35,I37,I39,I41,I43,I45,I47,I49,I51,I53,I55,I57,I59,I61,I63,I65,I70,I72,I74,I76,I78,I80,I82,I84,I86,I88,I90,I92,I96,I98,I102,I104,I106,I108,I100,I110,I112,I114,I116,I118,I120,I122,I124,I126,I128,I130,I132,I138,I140,I142,I144,I146,I148,I150,I152,I154,I156,I158,I160,I162,I164,I165,I166,)</f>
        <v>3206.11</v>
      </c>
      <c r="J168" s="936">
        <f>SUM(J27,J29,J31,J33,J35,J37,J39,J41,J43,J45,J47,J49,J51,J53,J55,J57,J59,J61,J63,J65,J70,J72,J74,J76,J78,J80,J82,J84,J86,J88,J90,J92,J96,J98,J102,J104,J106,J108,J100,J110,J112,J114,J116,J118,J120,J122,J124,J126,J128,J130,J132,J138,J140,J142,J144,J146,J148,J150,J152,J154,J156,J158,J160,J162,J164,J165,J166,)</f>
        <v>3183.95</v>
      </c>
      <c r="K168" s="1132" t="s">
        <v>127</v>
      </c>
    </row>
    <row r="169" spans="1:11" x14ac:dyDescent="0.2">
      <c r="A169" s="1091"/>
      <c r="B169" s="1085"/>
      <c r="C169" s="1086"/>
      <c r="D169" s="1087"/>
      <c r="E169" s="938" t="s">
        <v>1627</v>
      </c>
      <c r="F169" s="937">
        <f>SUM(F28,F30,F32,F34,F36,F38,F40,F42,F44,F46,F48,F50,F52,F54,F56,F58,F60,F62,F64,F66,F71,F73,F75,F77,F79,F81,F83,F85,F87,F89,F91,F93,F97,F99,F103,F105,F107,F109,F101,F111,F113,F115,F117,F119,F121,F123,F125,F127,F129,F131,F133,F139,F141,F143,F145,F147,F149,F151,F153,F155,F157,F159,F161,F163,F165,F167,)</f>
        <v>8</v>
      </c>
      <c r="G169" s="937">
        <f>SUM(G28,G30,G32,G34,G36,G38,G40,G42,G44,G46,G48,G50,G52,G54,G56,G58,G60,G62,G64,G66,G71,G73,G75,G77,G79,G81,G83,G85,G87,G89,G91,G93,G97,G99,G103,G105,G107,G109,G101,G111,G113,G115,G117,G119,G121,G123,G125,G127,G129,G131,G133,G139,G141,G143,G145,G147,G149,G151,G153,G155,G157,G159,G161,G163,G165,G167,)</f>
        <v>1</v>
      </c>
      <c r="H169" s="936">
        <f>SUM(H28,H30,H32,H34,H36,H38,H40,H42,H44,H46,H48,H50,H52,H54,H56,H58,H60,H62,H64,H66,H71,H73,H75,H77,H79,H81,H83,H85,H87,H89,H91,H93,H97,H99,H103,H105,H107,H109,H101,H111,H113,H115,H117,H119,H121,H123,H125,H127,H129,H131,H133,H139,H141,H143,H145,H147,H149,H151,H153,H155,H157,H159,H161,H163,H165,H167,)</f>
        <v>30.360000000000003</v>
      </c>
      <c r="I169" s="936">
        <f>SUM(I28,I30,I32,I34,I36,I38,I40,I42,I44,I46,I48,I50,I52,I54,I56,I58,I60,I62,I64,I66,I71,I73,I75,I77,I79,I81,I83,I85,I87,I89,I91,I93,I97,I99,I103,I105,I107,I109,I101,I111,I113,I115,I117,I119,I121,I123,I125,I127,I129,I131,I133,I139,I141,I143,I145,I147,I149,I151,I153,I155,I157,I159,I161,I163,I165,I167,)</f>
        <v>63.75</v>
      </c>
      <c r="J169" s="936">
        <f>SUM(J28,J30,J32,J34,J36,J38,J40,J42,J44,J46,J48,J50,J52,J54,J56,J58,J60,J62,J64,J66,J71,J73,J75,J77,J79,J81,J83,J85,J87,J89,J91,J93,J97,J99,J103,J105,J107,J109,J101,J111,J113,J115,J117,J119,J121,J123,J125,J127,J129,J131,J133,J139,J141,J143,J145,J147,J149,J151,J153,J155,J157,J159,J161,J163,J165,J167,)</f>
        <v>25.135999999999999</v>
      </c>
      <c r="K169" s="1133"/>
    </row>
    <row r="170" spans="1:11" x14ac:dyDescent="0.2">
      <c r="A170" s="1107" t="s">
        <v>34</v>
      </c>
      <c r="B170" s="1108"/>
      <c r="C170" s="1108"/>
      <c r="D170" s="1109"/>
      <c r="E170" s="935" t="s">
        <v>1628</v>
      </c>
      <c r="F170" s="934">
        <f t="shared" ref="F170:J171" si="2">SUM(F17,F19,F25,F168)</f>
        <v>57</v>
      </c>
      <c r="G170" s="934">
        <f t="shared" si="2"/>
        <v>25</v>
      </c>
      <c r="H170" s="933">
        <f t="shared" si="2"/>
        <v>148.971</v>
      </c>
      <c r="I170" s="933">
        <f t="shared" si="2"/>
        <v>11578.383000000002</v>
      </c>
      <c r="J170" s="933">
        <f t="shared" si="2"/>
        <v>13206.812999999998</v>
      </c>
      <c r="K170" s="1132" t="s">
        <v>127</v>
      </c>
    </row>
    <row r="171" spans="1:11" x14ac:dyDescent="0.2">
      <c r="A171" s="1110"/>
      <c r="B171" s="1111"/>
      <c r="C171" s="1111"/>
      <c r="D171" s="1112"/>
      <c r="E171" s="935" t="s">
        <v>1627</v>
      </c>
      <c r="F171" s="934">
        <f t="shared" si="2"/>
        <v>16</v>
      </c>
      <c r="G171" s="934">
        <f t="shared" si="2"/>
        <v>1</v>
      </c>
      <c r="H171" s="933">
        <f t="shared" si="2"/>
        <v>89.86</v>
      </c>
      <c r="I171" s="933">
        <f t="shared" si="2"/>
        <v>73.721519999999998</v>
      </c>
      <c r="J171" s="933">
        <f t="shared" si="2"/>
        <v>25.135999999999999</v>
      </c>
      <c r="K171" s="1133"/>
    </row>
    <row r="172" spans="1:11" ht="12.75" customHeight="1" x14ac:dyDescent="0.2">
      <c r="A172" s="1134" t="s">
        <v>1626</v>
      </c>
      <c r="B172" s="1134"/>
      <c r="C172" s="1134"/>
      <c r="D172" s="1134"/>
      <c r="E172" s="1134"/>
      <c r="F172" s="932"/>
      <c r="G172" s="931"/>
      <c r="H172" s="931"/>
      <c r="I172" s="931"/>
      <c r="J172" s="931"/>
      <c r="K172" s="931"/>
    </row>
  </sheetData>
  <sheetProtection selectLockedCells="1"/>
  <mergeCells count="180">
    <mergeCell ref="K170:K171"/>
    <mergeCell ref="A172:E172"/>
    <mergeCell ref="B166:C167"/>
    <mergeCell ref="D166:D167"/>
    <mergeCell ref="B168:D169"/>
    <mergeCell ref="K168:K169"/>
    <mergeCell ref="B164:C165"/>
    <mergeCell ref="D164:D165"/>
    <mergeCell ref="B162:C163"/>
    <mergeCell ref="D162:D163"/>
    <mergeCell ref="B156:C157"/>
    <mergeCell ref="D156:D157"/>
    <mergeCell ref="B152:C153"/>
    <mergeCell ref="D152:D153"/>
    <mergeCell ref="B154:C155"/>
    <mergeCell ref="D154:D155"/>
    <mergeCell ref="A170:D171"/>
    <mergeCell ref="B138:C139"/>
    <mergeCell ref="D138:D139"/>
    <mergeCell ref="B140:C141"/>
    <mergeCell ref="D140:D141"/>
    <mergeCell ref="B142:C143"/>
    <mergeCell ref="D142:D143"/>
    <mergeCell ref="B158:C159"/>
    <mergeCell ref="D158:D159"/>
    <mergeCell ref="B160:C161"/>
    <mergeCell ref="D160:D161"/>
    <mergeCell ref="B112:C113"/>
    <mergeCell ref="D112:D113"/>
    <mergeCell ref="A134:I134"/>
    <mergeCell ref="A136:F136"/>
    <mergeCell ref="B116:C117"/>
    <mergeCell ref="D116:D117"/>
    <mergeCell ref="B118:C119"/>
    <mergeCell ref="D118:D119"/>
    <mergeCell ref="B150:C151"/>
    <mergeCell ref="D150:D151"/>
    <mergeCell ref="B144:C145"/>
    <mergeCell ref="D144:D145"/>
    <mergeCell ref="B146:C147"/>
    <mergeCell ref="D146:D147"/>
    <mergeCell ref="B148:C149"/>
    <mergeCell ref="D148:D149"/>
    <mergeCell ref="B132:C133"/>
    <mergeCell ref="D132:D133"/>
    <mergeCell ref="B128:C129"/>
    <mergeCell ref="D128:D129"/>
    <mergeCell ref="B130:C131"/>
    <mergeCell ref="D130:D131"/>
    <mergeCell ref="C137:K137"/>
    <mergeCell ref="A138:A169"/>
    <mergeCell ref="B88:C89"/>
    <mergeCell ref="D88:D89"/>
    <mergeCell ref="B114:C115"/>
    <mergeCell ref="D114:D115"/>
    <mergeCell ref="B92:C93"/>
    <mergeCell ref="D92:D93"/>
    <mergeCell ref="B94:C95"/>
    <mergeCell ref="D94:D95"/>
    <mergeCell ref="B126:C127"/>
    <mergeCell ref="D126:D127"/>
    <mergeCell ref="B120:C121"/>
    <mergeCell ref="D120:D121"/>
    <mergeCell ref="B122:C123"/>
    <mergeCell ref="D122:D123"/>
    <mergeCell ref="B124:C125"/>
    <mergeCell ref="D124:D125"/>
    <mergeCell ref="B104:C105"/>
    <mergeCell ref="D104:D105"/>
    <mergeCell ref="B106:C107"/>
    <mergeCell ref="D106:D107"/>
    <mergeCell ref="B96:C97"/>
    <mergeCell ref="D96:D97"/>
    <mergeCell ref="B98:C99"/>
    <mergeCell ref="D98:D99"/>
    <mergeCell ref="B100:C101"/>
    <mergeCell ref="D100:D101"/>
    <mergeCell ref="B90:C91"/>
    <mergeCell ref="D90:D91"/>
    <mergeCell ref="B65:C66"/>
    <mergeCell ref="D65:D66"/>
    <mergeCell ref="A67:I67"/>
    <mergeCell ref="A68:F68"/>
    <mergeCell ref="C69:K69"/>
    <mergeCell ref="A70:A133"/>
    <mergeCell ref="B84:C85"/>
    <mergeCell ref="D84:D85"/>
    <mergeCell ref="B86:C87"/>
    <mergeCell ref="D86:D87"/>
    <mergeCell ref="B108:C109"/>
    <mergeCell ref="D108:D109"/>
    <mergeCell ref="B110:C111"/>
    <mergeCell ref="D110:D111"/>
    <mergeCell ref="B78:C79"/>
    <mergeCell ref="D78:D79"/>
    <mergeCell ref="B80:C81"/>
    <mergeCell ref="D80:D81"/>
    <mergeCell ref="B82:C83"/>
    <mergeCell ref="D82:D83"/>
    <mergeCell ref="B102:C103"/>
    <mergeCell ref="D102:D103"/>
    <mergeCell ref="B76:C77"/>
    <mergeCell ref="D76:D77"/>
    <mergeCell ref="D45:D46"/>
    <mergeCell ref="B47:C48"/>
    <mergeCell ref="D47:D48"/>
    <mergeCell ref="B49:C50"/>
    <mergeCell ref="D49:D50"/>
    <mergeCell ref="B51:C52"/>
    <mergeCell ref="D51:D52"/>
    <mergeCell ref="B53:C54"/>
    <mergeCell ref="B70:C71"/>
    <mergeCell ref="D70:D71"/>
    <mergeCell ref="B72:C73"/>
    <mergeCell ref="D72:D73"/>
    <mergeCell ref="B74:C75"/>
    <mergeCell ref="D74:D75"/>
    <mergeCell ref="B61:C62"/>
    <mergeCell ref="D61:D62"/>
    <mergeCell ref="B55:C56"/>
    <mergeCell ref="D55:D56"/>
    <mergeCell ref="B57:C58"/>
    <mergeCell ref="D57:D58"/>
    <mergeCell ref="B59:C60"/>
    <mergeCell ref="D59:D60"/>
    <mergeCell ref="K25:K26"/>
    <mergeCell ref="A27:A66"/>
    <mergeCell ref="B27:C28"/>
    <mergeCell ref="D27:D28"/>
    <mergeCell ref="B29:C30"/>
    <mergeCell ref="D29:D30"/>
    <mergeCell ref="B31:C32"/>
    <mergeCell ref="D31:D32"/>
    <mergeCell ref="B33:C34"/>
    <mergeCell ref="B63:C64"/>
    <mergeCell ref="D63:D64"/>
    <mergeCell ref="B41:C42"/>
    <mergeCell ref="D41:D42"/>
    <mergeCell ref="B43:C44"/>
    <mergeCell ref="D43:D44"/>
    <mergeCell ref="B45:C46"/>
    <mergeCell ref="D33:D34"/>
    <mergeCell ref="B25:D26"/>
    <mergeCell ref="B35:C36"/>
    <mergeCell ref="D35:D36"/>
    <mergeCell ref="B37:C38"/>
    <mergeCell ref="D37:D38"/>
    <mergeCell ref="D53:D54"/>
    <mergeCell ref="A21:A26"/>
    <mergeCell ref="B21:C22"/>
    <mergeCell ref="D21:D22"/>
    <mergeCell ref="B23:C24"/>
    <mergeCell ref="D23:D24"/>
    <mergeCell ref="A19:A20"/>
    <mergeCell ref="B19:C20"/>
    <mergeCell ref="D19:D20"/>
    <mergeCell ref="B39:C40"/>
    <mergeCell ref="D39:D40"/>
    <mergeCell ref="A3:C6"/>
    <mergeCell ref="D3:D6"/>
    <mergeCell ref="B13:C14"/>
    <mergeCell ref="D13:D14"/>
    <mergeCell ref="B15:C16"/>
    <mergeCell ref="D15:D16"/>
    <mergeCell ref="K17:K18"/>
    <mergeCell ref="I3:I5"/>
    <mergeCell ref="J3:J5"/>
    <mergeCell ref="K3:K5"/>
    <mergeCell ref="E3:E6"/>
    <mergeCell ref="F3:F6"/>
    <mergeCell ref="G3:G6"/>
    <mergeCell ref="H3:H5"/>
    <mergeCell ref="A7:A18"/>
    <mergeCell ref="B7:C8"/>
    <mergeCell ref="D7:D8"/>
    <mergeCell ref="B9:C10"/>
    <mergeCell ref="D9:D10"/>
    <mergeCell ref="B11:C12"/>
    <mergeCell ref="D11:D12"/>
    <mergeCell ref="B17:D18"/>
  </mergeCells>
  <conditionalFormatting sqref="F19:K24 F27:K60 F63:K66 F138:K143 F13:K16 J67:K67 F70:K117 F154:K167">
    <cfRule type="cellIs" dxfId="80" priority="13" stopIfTrue="1" operator="equal">
      <formula>0</formula>
    </cfRule>
  </conditionalFormatting>
  <conditionalFormatting sqref="F144:K153">
    <cfRule type="cellIs" dxfId="79" priority="12" stopIfTrue="1" operator="equal">
      <formula>0</formula>
    </cfRule>
  </conditionalFormatting>
  <conditionalFormatting sqref="F122:K133">
    <cfRule type="cellIs" dxfId="78" priority="11" stopIfTrue="1" operator="equal">
      <formula>0</formula>
    </cfRule>
  </conditionalFormatting>
  <conditionalFormatting sqref="F17:J17">
    <cfRule type="cellIs" dxfId="77" priority="10" stopIfTrue="1" operator="equal">
      <formula>0</formula>
    </cfRule>
  </conditionalFormatting>
  <conditionalFormatting sqref="F18:J18">
    <cfRule type="cellIs" dxfId="76" priority="9" stopIfTrue="1" operator="equal">
      <formula>0</formula>
    </cfRule>
  </conditionalFormatting>
  <conditionalFormatting sqref="F7:K12">
    <cfRule type="cellIs" dxfId="75" priority="8" stopIfTrue="1" operator="equal">
      <formula>0</formula>
    </cfRule>
  </conditionalFormatting>
  <conditionalFormatting sqref="F25:J25">
    <cfRule type="cellIs" dxfId="74" priority="7" stopIfTrue="1" operator="equal">
      <formula>0</formula>
    </cfRule>
  </conditionalFormatting>
  <conditionalFormatting sqref="F26:J26">
    <cfRule type="cellIs" dxfId="73" priority="6" stopIfTrue="1" operator="equal">
      <formula>0</formula>
    </cfRule>
  </conditionalFormatting>
  <conditionalFormatting sqref="F61:K62">
    <cfRule type="cellIs" dxfId="72" priority="5" stopIfTrue="1" operator="equal">
      <formula>0</formula>
    </cfRule>
  </conditionalFormatting>
  <conditionalFormatting sqref="F135:K135 J134:K134">
    <cfRule type="cellIs" dxfId="71" priority="4" stopIfTrue="1" operator="equal">
      <formula>0</formula>
    </cfRule>
  </conditionalFormatting>
  <conditionalFormatting sqref="F121:K121">
    <cfRule type="cellIs" dxfId="70" priority="3" stopIfTrue="1" operator="equal">
      <formula>0</formula>
    </cfRule>
  </conditionalFormatting>
  <conditionalFormatting sqref="F120:K120">
    <cfRule type="cellIs" dxfId="69" priority="2" stopIfTrue="1" operator="equal">
      <formula>0</formula>
    </cfRule>
  </conditionalFormatting>
  <conditionalFormatting sqref="F118:K119">
    <cfRule type="cellIs" dxfId="68" priority="1" stopIfTrue="1" operator="equal">
      <formula>0</formula>
    </cfRule>
  </conditionalFormatting>
  <printOptions horizontalCentered="1"/>
  <pageMargins left="0.78740157480314965" right="0.43307086614173229" top="0.82677165354330717" bottom="0.86614173228346458" header="0.35433070866141736" footer="0.19685039370078741"/>
  <pageSetup paperSize="9" scale="40" fitToHeight="3" orientation="portrait" r:id="rId1"/>
  <headerFooter alignWithMargins="0"/>
  <rowBreaks count="2" manualBreakCount="2">
    <brk id="67" max="10" man="1"/>
    <brk id="134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showGridLines="0" zoomScaleNormal="100" zoomScaleSheetLayoutView="100" workbookViewId="0">
      <selection activeCell="I10" sqref="I10"/>
    </sheetView>
  </sheetViews>
  <sheetFormatPr defaultColWidth="9.140625" defaultRowHeight="12.75" x14ac:dyDescent="0.2"/>
  <cols>
    <col min="1" max="1" width="22.7109375" style="919" customWidth="1"/>
    <col min="2" max="6" width="14.140625" style="919" customWidth="1"/>
    <col min="7" max="7" width="4.7109375" style="919" customWidth="1"/>
    <col min="8" max="16384" width="9.140625" style="919"/>
  </cols>
  <sheetData>
    <row r="1" spans="1:6" x14ac:dyDescent="0.2">
      <c r="A1" s="1140" t="s">
        <v>1625</v>
      </c>
      <c r="B1" s="1141"/>
      <c r="C1" s="1141"/>
      <c r="D1" s="1141"/>
      <c r="E1" s="1141"/>
      <c r="F1" s="1141"/>
    </row>
    <row r="2" spans="1:6" ht="22.5" customHeight="1" x14ac:dyDescent="0.2">
      <c r="F2" s="927" t="s">
        <v>1624</v>
      </c>
    </row>
    <row r="3" spans="1:6" ht="19.149999999999999" customHeight="1" x14ac:dyDescent="0.2">
      <c r="A3" s="1142" t="s">
        <v>1570</v>
      </c>
      <c r="B3" s="1142" t="s">
        <v>1623</v>
      </c>
      <c r="C3" s="1142"/>
      <c r="D3" s="1142"/>
      <c r="E3" s="1142"/>
      <c r="F3" s="1142"/>
    </row>
    <row r="4" spans="1:6" ht="56.25" customHeight="1" x14ac:dyDescent="0.2">
      <c r="A4" s="1142"/>
      <c r="B4" s="926" t="s">
        <v>1591</v>
      </c>
      <c r="C4" s="926" t="s">
        <v>1590</v>
      </c>
      <c r="D4" s="926" t="s">
        <v>1589</v>
      </c>
      <c r="E4" s="926" t="s">
        <v>1622</v>
      </c>
      <c r="F4" s="926" t="s">
        <v>1621</v>
      </c>
    </row>
    <row r="5" spans="1:6" ht="15" customHeight="1" x14ac:dyDescent="0.2">
      <c r="A5" s="1142"/>
      <c r="B5" s="925" t="s">
        <v>1618</v>
      </c>
      <c r="C5" s="925" t="s">
        <v>1504</v>
      </c>
      <c r="D5" s="925" t="s">
        <v>1620</v>
      </c>
      <c r="E5" s="925" t="s">
        <v>1619</v>
      </c>
      <c r="F5" s="925" t="s">
        <v>1618</v>
      </c>
    </row>
    <row r="6" spans="1:6" ht="33" customHeight="1" x14ac:dyDescent="0.2">
      <c r="A6" s="924" t="s">
        <v>1617</v>
      </c>
      <c r="B6" s="923">
        <v>3482208.75</v>
      </c>
      <c r="C6" s="853">
        <v>368853</v>
      </c>
      <c r="D6" s="923">
        <v>88137</v>
      </c>
      <c r="E6" s="923"/>
      <c r="F6" s="923"/>
    </row>
    <row r="7" spans="1:6" ht="43.9" customHeight="1" x14ac:dyDescent="0.2">
      <c r="A7" s="924" t="s">
        <v>1616</v>
      </c>
      <c r="B7" s="923">
        <v>891415</v>
      </c>
      <c r="C7" s="853">
        <v>320612</v>
      </c>
      <c r="D7" s="923">
        <v>11388</v>
      </c>
      <c r="E7" s="923"/>
      <c r="F7" s="923"/>
    </row>
    <row r="8" spans="1:6" ht="29.45" customHeight="1" x14ac:dyDescent="0.2">
      <c r="A8" s="924" t="s">
        <v>1615</v>
      </c>
      <c r="B8" s="923">
        <v>51454.99</v>
      </c>
      <c r="C8" s="853">
        <v>1187</v>
      </c>
      <c r="D8" s="923">
        <v>161.24</v>
      </c>
      <c r="E8" s="923">
        <v>189</v>
      </c>
      <c r="F8" s="923">
        <v>4519.5</v>
      </c>
    </row>
    <row r="9" spans="1:6" ht="22.15" customHeight="1" x14ac:dyDescent="0.2">
      <c r="A9" s="924" t="s">
        <v>1599</v>
      </c>
      <c r="B9" s="923"/>
      <c r="C9" s="923"/>
      <c r="D9" s="923"/>
      <c r="E9" s="923">
        <v>2471</v>
      </c>
      <c r="F9" s="923"/>
    </row>
    <row r="10" spans="1:6" ht="26.45" customHeight="1" x14ac:dyDescent="0.2">
      <c r="A10" s="922" t="s">
        <v>23</v>
      </c>
      <c r="B10" s="920">
        <f>SUM(B6:B9)</f>
        <v>4425078.74</v>
      </c>
      <c r="C10" s="921">
        <f>SUM(C6:C9)</f>
        <v>690652</v>
      </c>
      <c r="D10" s="920">
        <f>SUM(D6:D9)</f>
        <v>99686.24</v>
      </c>
      <c r="E10" s="920">
        <f>SUM(E6:E9)</f>
        <v>2660</v>
      </c>
      <c r="F10" s="920">
        <f>SUM(F6:F9)</f>
        <v>4519.5</v>
      </c>
    </row>
  </sheetData>
  <sheetProtection selectLockedCells="1"/>
  <mergeCells count="3">
    <mergeCell ref="A1:F1"/>
    <mergeCell ref="B3:F3"/>
    <mergeCell ref="A3:A5"/>
  </mergeCells>
  <conditionalFormatting sqref="B6:F9">
    <cfRule type="cellIs" dxfId="67" priority="1" stopIfTrue="1" operator="equal">
      <formula>0</formula>
    </cfRule>
  </conditionalFormatting>
  <printOptions horizontalCentered="1" verticalCentered="1"/>
  <pageMargins left="0.78740157480314965" right="0.59055118110236227" top="0.51181102362204722" bottom="0.51181102362204722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showGridLines="0" zoomScaleNormal="100" zoomScaleSheetLayoutView="100" workbookViewId="0">
      <selection activeCell="Q7" sqref="Q7"/>
    </sheetView>
  </sheetViews>
  <sheetFormatPr defaultColWidth="9.140625" defaultRowHeight="12.75" x14ac:dyDescent="0.2"/>
  <cols>
    <col min="1" max="1" width="23.42578125" style="902" customWidth="1"/>
    <col min="2" max="2" width="9.140625" style="902"/>
    <col min="3" max="3" width="11.85546875" style="902" customWidth="1"/>
    <col min="4" max="4" width="11.28515625" style="902" customWidth="1"/>
    <col min="5" max="5" width="9.5703125" style="902" customWidth="1"/>
    <col min="6" max="6" width="6.5703125" style="902" customWidth="1"/>
    <col min="7" max="7" width="14" style="902" customWidth="1"/>
    <col min="8" max="8" width="6.28515625" style="902" customWidth="1"/>
    <col min="9" max="9" width="10.85546875" style="902" customWidth="1"/>
    <col min="10" max="10" width="6" style="902" customWidth="1"/>
    <col min="11" max="11" width="9.7109375" style="902" customWidth="1"/>
    <col min="12" max="12" width="6.5703125" style="902" customWidth="1"/>
    <col min="13" max="13" width="10.7109375" style="902" customWidth="1"/>
    <col min="14" max="16384" width="9.140625" style="902"/>
  </cols>
  <sheetData>
    <row r="1" spans="1:15" s="918" customFormat="1" ht="17.25" customHeight="1" x14ac:dyDescent="0.2">
      <c r="A1" s="1144" t="s">
        <v>1614</v>
      </c>
      <c r="B1" s="1145"/>
      <c r="C1" s="1145"/>
      <c r="D1" s="1145"/>
      <c r="E1" s="1145"/>
      <c r="F1" s="1145"/>
      <c r="G1" s="1145"/>
      <c r="H1" s="1145"/>
      <c r="I1" s="1145"/>
      <c r="J1" s="1145"/>
      <c r="K1" s="1145"/>
      <c r="L1" s="1145"/>
      <c r="M1" s="1145"/>
    </row>
    <row r="2" spans="1:15" ht="25.5" customHeight="1" x14ac:dyDescent="0.2">
      <c r="M2" s="917" t="s">
        <v>1613</v>
      </c>
    </row>
    <row r="3" spans="1:15" ht="33" customHeight="1" x14ac:dyDescent="0.2">
      <c r="A3" s="1143" t="s">
        <v>1570</v>
      </c>
      <c r="B3" s="1143" t="s">
        <v>1168</v>
      </c>
      <c r="C3" s="1143" t="s">
        <v>1612</v>
      </c>
      <c r="D3" s="1143" t="s">
        <v>1611</v>
      </c>
      <c r="E3" s="1143"/>
      <c r="F3" s="1143" t="s">
        <v>1610</v>
      </c>
      <c r="G3" s="1143"/>
      <c r="H3" s="1143" t="s">
        <v>1609</v>
      </c>
      <c r="I3" s="1146"/>
      <c r="J3" s="1146"/>
      <c r="K3" s="1146"/>
      <c r="L3" s="1143" t="s">
        <v>1608</v>
      </c>
      <c r="M3" s="1143"/>
    </row>
    <row r="4" spans="1:15" ht="17.45" customHeight="1" x14ac:dyDescent="0.2">
      <c r="A4" s="1143"/>
      <c r="B4" s="1143"/>
      <c r="C4" s="1143"/>
      <c r="D4" s="1143" t="s">
        <v>1607</v>
      </c>
      <c r="E4" s="1143" t="s">
        <v>1606</v>
      </c>
      <c r="F4" s="1143" t="s">
        <v>1173</v>
      </c>
      <c r="G4" s="1143" t="s">
        <v>1605</v>
      </c>
      <c r="H4" s="1143" t="s">
        <v>1176</v>
      </c>
      <c r="I4" s="1146"/>
      <c r="J4" s="1143" t="s">
        <v>1604</v>
      </c>
      <c r="K4" s="1143"/>
      <c r="L4" s="1143"/>
      <c r="M4" s="1143"/>
    </row>
    <row r="5" spans="1:15" ht="30.75" customHeight="1" x14ac:dyDescent="0.2">
      <c r="A5" s="1143"/>
      <c r="B5" s="1143"/>
      <c r="C5" s="1143"/>
      <c r="D5" s="1143"/>
      <c r="E5" s="1143"/>
      <c r="F5" s="1143"/>
      <c r="G5" s="1143"/>
      <c r="H5" s="916" t="s">
        <v>1173</v>
      </c>
      <c r="I5" s="915" t="s">
        <v>1603</v>
      </c>
      <c r="J5" s="916" t="s">
        <v>1173</v>
      </c>
      <c r="K5" s="915" t="s">
        <v>1603</v>
      </c>
      <c r="L5" s="916" t="s">
        <v>1173</v>
      </c>
      <c r="M5" s="915" t="s">
        <v>1603</v>
      </c>
    </row>
    <row r="6" spans="1:15" ht="31.15" customHeight="1" x14ac:dyDescent="0.2">
      <c r="A6" s="912" t="s">
        <v>1602</v>
      </c>
      <c r="B6" s="910">
        <v>40</v>
      </c>
      <c r="C6" s="910">
        <f>'[1]HBÚ 45'!C6+'[2]HBÚ 45'!C6+'[3]HBÚ 45'!C6+'[4]HBÚ 45'!C6+'[5]HBÚ 45'!C6+'[6]HBÚ 45'!C6</f>
        <v>0</v>
      </c>
      <c r="D6" s="910">
        <f>'[1]HBÚ 45'!D6+'[2]HBÚ 45'!D6+'[3]HBÚ 45'!D6+'[4]HBÚ 45'!D6+'[5]HBÚ 45'!D6+'[6]HBÚ 45'!D6</f>
        <v>0</v>
      </c>
      <c r="E6" s="910">
        <f>'[1]HBÚ 45'!E6+'[2]HBÚ 45'!E6+'[3]HBÚ 45'!E6+'[4]HBÚ 45'!E6+'[5]HBÚ 45'!E6+'[6]HBÚ 45'!E6</f>
        <v>0</v>
      </c>
      <c r="F6" s="910">
        <v>5</v>
      </c>
      <c r="G6" s="910">
        <v>70</v>
      </c>
      <c r="H6" s="910">
        <f>'[1]HBÚ 45'!H6+'[2]HBÚ 45'!H6+'[3]HBÚ 45'!H6+'[4]HBÚ 45'!H6+'[5]HBÚ 45'!H6+'[6]HBÚ 45'!H6</f>
        <v>0</v>
      </c>
      <c r="I6" s="910">
        <f>'[1]HBÚ 45'!I6+'[2]HBÚ 45'!I6+'[3]HBÚ 45'!I6+'[4]HBÚ 45'!I6+'[5]HBÚ 45'!I6+'[6]HBÚ 45'!I6</f>
        <v>0</v>
      </c>
      <c r="J6" s="910">
        <f>'[1]HBÚ 45'!J6+'[2]HBÚ 45'!J6+'[3]HBÚ 45'!J6+'[4]HBÚ 45'!J6+'[5]HBÚ 45'!J6+'[6]HBÚ 45'!J6</f>
        <v>0</v>
      </c>
      <c r="K6" s="910">
        <f>'[1]HBÚ 45'!K6+'[2]HBÚ 45'!K6+'[3]HBÚ 45'!K6+'[4]HBÚ 45'!K6+'[5]HBÚ 45'!K6+'[6]HBÚ 45'!K6</f>
        <v>0</v>
      </c>
      <c r="L6" s="910">
        <v>1</v>
      </c>
      <c r="M6" s="910">
        <v>100</v>
      </c>
    </row>
    <row r="7" spans="1:15" ht="48" customHeight="1" x14ac:dyDescent="0.2">
      <c r="A7" s="912" t="s">
        <v>1601</v>
      </c>
      <c r="B7" s="910">
        <v>12</v>
      </c>
      <c r="C7" s="910">
        <f>'[1]HBÚ 45'!C7+'[2]HBÚ 45'!C7+'[3]HBÚ 45'!C7+'[4]HBÚ 45'!C7+'[5]HBÚ 45'!C7+'[6]HBÚ 45'!C7</f>
        <v>0</v>
      </c>
      <c r="D7" s="910">
        <f>'[1]HBÚ 45'!D7+'[2]HBÚ 45'!D7+'[3]HBÚ 45'!D7+'[4]HBÚ 45'!D7+'[5]HBÚ 45'!D7+'[6]HBÚ 45'!D7</f>
        <v>0</v>
      </c>
      <c r="E7" s="910">
        <f>'[1]HBÚ 45'!E7+'[2]HBÚ 45'!E7+'[3]HBÚ 45'!E7+'[4]HBÚ 45'!E7+'[5]HBÚ 45'!E7+'[6]HBÚ 45'!E7</f>
        <v>0</v>
      </c>
      <c r="F7" s="910">
        <v>1</v>
      </c>
      <c r="G7" s="910">
        <v>30</v>
      </c>
      <c r="H7" s="910">
        <v>1</v>
      </c>
      <c r="I7" s="910">
        <v>5000</v>
      </c>
      <c r="J7" s="910">
        <v>13</v>
      </c>
      <c r="K7" s="910">
        <v>2150</v>
      </c>
      <c r="L7" s="910">
        <v>1</v>
      </c>
      <c r="M7" s="910">
        <v>1100</v>
      </c>
    </row>
    <row r="8" spans="1:15" ht="30" customHeight="1" x14ac:dyDescent="0.2">
      <c r="A8" s="914" t="s">
        <v>1600</v>
      </c>
      <c r="B8" s="910">
        <v>3</v>
      </c>
      <c r="C8" s="910">
        <f>'[1]HBÚ 45'!C8+'[2]HBÚ 45'!C8+'[3]HBÚ 45'!C8+'[4]HBÚ 45'!C8+'[5]HBÚ 45'!C8+'[6]HBÚ 45'!C8</f>
        <v>0</v>
      </c>
      <c r="D8" s="910">
        <v>2</v>
      </c>
      <c r="E8" s="910">
        <f>'[1]HBÚ 45'!E8+'[2]HBÚ 45'!E8+'[3]HBÚ 45'!E8+'[4]HBÚ 45'!E8+'[5]HBÚ 45'!E8+'[6]HBÚ 45'!E8</f>
        <v>0</v>
      </c>
      <c r="F8" s="910">
        <f>'[1]HBÚ 45'!F8+'[2]HBÚ 45'!F8+'[3]HBÚ 45'!F8+'[4]HBÚ 45'!F8+'[5]HBÚ 45'!F8+'[6]HBÚ 45'!F8</f>
        <v>0</v>
      </c>
      <c r="G8" s="910">
        <f>'[1]HBÚ 45'!G8+'[2]HBÚ 45'!G8+'[3]HBÚ 45'!G8+'[4]HBÚ 45'!G8+'[5]HBÚ 45'!G8+'[6]HBÚ 45'!G8</f>
        <v>0</v>
      </c>
      <c r="H8" s="910">
        <f>'[1]HBÚ 45'!H8+'[2]HBÚ 45'!H8+'[3]HBÚ 45'!H8+'[4]HBÚ 45'!H8+'[5]HBÚ 45'!H8+'[6]HBÚ 45'!H8</f>
        <v>0</v>
      </c>
      <c r="I8" s="910">
        <f>'[1]HBÚ 45'!I8+'[2]HBÚ 45'!I8+'[3]HBÚ 45'!I8+'[4]HBÚ 45'!I8+'[5]HBÚ 45'!I8+'[6]HBÚ 45'!I8</f>
        <v>0</v>
      </c>
      <c r="J8" s="910">
        <f>'[1]HBÚ 45'!J8+'[2]HBÚ 45'!J8+'[3]HBÚ 45'!J8+'[4]HBÚ 45'!J8+'[5]HBÚ 45'!J8+'[6]HBÚ 45'!J8</f>
        <v>0</v>
      </c>
      <c r="K8" s="910">
        <f>'[1]HBÚ 45'!K8+'[2]HBÚ 45'!K8+'[3]HBÚ 45'!K8+'[4]HBÚ 45'!K8+'[5]HBÚ 45'!K8+'[6]HBÚ 45'!K8</f>
        <v>0</v>
      </c>
      <c r="L8" s="910">
        <f>'[1]HBÚ 45'!L8+'[2]HBÚ 45'!L8+'[3]HBÚ 45'!L8+'[4]HBÚ 45'!L8+'[5]HBÚ 45'!L8+'[6]HBÚ 45'!L8</f>
        <v>0</v>
      </c>
      <c r="M8" s="910">
        <f>'[1]HBÚ 45'!M8+'[2]HBÚ 45'!M8+'[3]HBÚ 45'!M8+'[4]HBÚ 45'!M8+'[5]HBÚ 45'!M8+'[6]HBÚ 45'!M8</f>
        <v>0</v>
      </c>
    </row>
    <row r="9" spans="1:15" ht="25.5" customHeight="1" x14ac:dyDescent="0.2">
      <c r="A9" s="912" t="s">
        <v>1599</v>
      </c>
      <c r="B9" s="910">
        <v>27</v>
      </c>
      <c r="C9" s="910">
        <f>'[1]HBÚ 45'!C9+'[2]HBÚ 45'!C9+'[3]HBÚ 45'!C9+'[4]HBÚ 45'!C9+'[5]HBÚ 45'!C9+'[6]HBÚ 45'!C9</f>
        <v>0</v>
      </c>
      <c r="D9" s="910">
        <f>'[1]HBÚ 45'!D9+'[2]HBÚ 45'!D9+'[3]HBÚ 45'!D9+'[4]HBÚ 45'!D9+'[5]HBÚ 45'!D9+'[6]HBÚ 45'!D9</f>
        <v>0</v>
      </c>
      <c r="E9" s="910">
        <f>'[1]HBÚ 45'!E9+'[2]HBÚ 45'!E9+'[3]HBÚ 45'!E9+'[4]HBÚ 45'!E9+'[5]HBÚ 45'!E9+'[6]HBÚ 45'!E9</f>
        <v>0</v>
      </c>
      <c r="F9" s="910">
        <f>'[1]HBÚ 45'!F9+'[2]HBÚ 45'!F9+'[3]HBÚ 45'!F9+'[4]HBÚ 45'!F9+'[5]HBÚ 45'!F9+'[6]HBÚ 45'!F9</f>
        <v>0</v>
      </c>
      <c r="G9" s="910">
        <f>'[1]HBÚ 45'!G9+'[2]HBÚ 45'!G9+'[3]HBÚ 45'!G9+'[4]HBÚ 45'!G9+'[5]HBÚ 45'!G9+'[6]HBÚ 45'!G9</f>
        <v>0</v>
      </c>
      <c r="H9" s="910">
        <f>'[1]HBÚ 45'!H9+'[2]HBÚ 45'!H9+'[3]HBÚ 45'!H9+'[4]HBÚ 45'!H9+'[5]HBÚ 45'!H9+'[6]HBÚ 45'!H9</f>
        <v>0</v>
      </c>
      <c r="I9" s="910">
        <f>'[1]HBÚ 45'!I9+'[2]HBÚ 45'!I9+'[3]HBÚ 45'!I9+'[4]HBÚ 45'!I9+'[5]HBÚ 45'!I9+'[6]HBÚ 45'!I9</f>
        <v>0</v>
      </c>
      <c r="J9" s="910"/>
      <c r="K9" s="913"/>
      <c r="L9" s="910">
        <v>1</v>
      </c>
      <c r="M9" s="913">
        <v>250</v>
      </c>
    </row>
    <row r="10" spans="1:15" ht="25.5" customHeight="1" x14ac:dyDescent="0.2">
      <c r="A10" s="912" t="s">
        <v>1598</v>
      </c>
      <c r="B10" s="910">
        <v>25</v>
      </c>
      <c r="C10" s="910">
        <f>'[1]HBÚ 45'!C10+'[2]HBÚ 45'!C10+'[3]HBÚ 45'!C10+'[4]HBÚ 45'!C10+'[5]HBÚ 45'!C10+'[6]HBÚ 45'!C10</f>
        <v>0</v>
      </c>
      <c r="D10" s="910">
        <f>'[1]HBÚ 45'!D10+'[2]HBÚ 45'!D10+'[3]HBÚ 45'!D10+'[4]HBÚ 45'!D10+'[5]HBÚ 45'!D10+'[6]HBÚ 45'!D10</f>
        <v>0</v>
      </c>
      <c r="E10" s="910">
        <f>'[1]HBÚ 45'!E10+'[2]HBÚ 45'!E10+'[3]HBÚ 45'!E10+'[4]HBÚ 45'!E10+'[5]HBÚ 45'!E10+'[6]HBÚ 45'!E10</f>
        <v>0</v>
      </c>
      <c r="F10" s="910">
        <f>'[1]HBÚ 45'!F10+'[2]HBÚ 45'!F10+'[3]HBÚ 45'!F10+'[4]HBÚ 45'!F10+'[5]HBÚ 45'!F10+'[6]HBÚ 45'!F10</f>
        <v>0</v>
      </c>
      <c r="G10" s="910">
        <f>'[1]HBÚ 45'!G10+'[2]HBÚ 45'!G10+'[3]HBÚ 45'!G10+'[4]HBÚ 45'!G10+'[5]HBÚ 45'!G10+'[6]HBÚ 45'!G10</f>
        <v>0</v>
      </c>
      <c r="H10" s="910">
        <v>1</v>
      </c>
      <c r="I10" s="911">
        <v>1000</v>
      </c>
      <c r="J10" s="910">
        <f>'[1]HBÚ 45'!J10+'[2]HBÚ 45'!J10+'[3]HBÚ 45'!J10+'[4]HBÚ 45'!J10+'[5]HBÚ 45'!J10+'[6]HBÚ 45'!J10</f>
        <v>0</v>
      </c>
      <c r="K10" s="910">
        <f>'[1]HBÚ 45'!K10+'[2]HBÚ 45'!K10+'[3]HBÚ 45'!K10+'[4]HBÚ 45'!K10+'[5]HBÚ 45'!K10+'[6]HBÚ 45'!K10</f>
        <v>0</v>
      </c>
      <c r="L10" s="910">
        <f>'[1]HBÚ 45'!L10+'[2]HBÚ 45'!L10+'[3]HBÚ 45'!L10+'[4]HBÚ 45'!L10+'[5]HBÚ 45'!L10+'[6]HBÚ 45'!L10</f>
        <v>0</v>
      </c>
      <c r="M10" s="910">
        <f>'[1]HBÚ 45'!M10+'[2]HBÚ 45'!M10+'[3]HBÚ 45'!M10+'[4]HBÚ 45'!M10+'[5]HBÚ 45'!M10+'[6]HBÚ 45'!M10</f>
        <v>0</v>
      </c>
    </row>
    <row r="11" spans="1:15" ht="24" customHeight="1" x14ac:dyDescent="0.2">
      <c r="A11" s="909" t="s">
        <v>23</v>
      </c>
      <c r="B11" s="906">
        <f t="shared" ref="B11:M11" si="0">SUM(B6:B10)</f>
        <v>107</v>
      </c>
      <c r="C11" s="906">
        <f t="shared" si="0"/>
        <v>0</v>
      </c>
      <c r="D11" s="906">
        <f t="shared" si="0"/>
        <v>2</v>
      </c>
      <c r="E11" s="906">
        <f t="shared" si="0"/>
        <v>0</v>
      </c>
      <c r="F11" s="906">
        <f t="shared" si="0"/>
        <v>6</v>
      </c>
      <c r="G11" s="908">
        <f t="shared" si="0"/>
        <v>100</v>
      </c>
      <c r="H11" s="906">
        <f t="shared" si="0"/>
        <v>2</v>
      </c>
      <c r="I11" s="907">
        <f t="shared" si="0"/>
        <v>6000</v>
      </c>
      <c r="J11" s="906">
        <f t="shared" si="0"/>
        <v>13</v>
      </c>
      <c r="K11" s="905">
        <f t="shared" si="0"/>
        <v>2150</v>
      </c>
      <c r="L11" s="906">
        <f t="shared" si="0"/>
        <v>3</v>
      </c>
      <c r="M11" s="905">
        <f t="shared" si="0"/>
        <v>1450</v>
      </c>
    </row>
    <row r="13" spans="1:15" x14ac:dyDescent="0.2">
      <c r="A13" s="904"/>
      <c r="B13" s="904"/>
      <c r="C13" s="904"/>
      <c r="D13" s="904"/>
      <c r="E13" s="904"/>
      <c r="F13" s="904"/>
      <c r="G13" s="904"/>
      <c r="H13" s="904"/>
      <c r="I13" s="904"/>
      <c r="J13" s="904"/>
      <c r="K13" s="904"/>
      <c r="L13" s="904"/>
      <c r="M13" s="904"/>
      <c r="N13" s="903"/>
      <c r="O13" s="903"/>
    </row>
    <row r="14" spans="1:15" x14ac:dyDescent="0.2">
      <c r="A14" s="904"/>
      <c r="B14" s="904"/>
      <c r="C14" s="904"/>
      <c r="D14" s="904"/>
      <c r="E14" s="904"/>
      <c r="F14" s="904"/>
      <c r="G14" s="904"/>
      <c r="H14" s="904"/>
      <c r="I14" s="904"/>
      <c r="J14" s="904"/>
      <c r="K14" s="904"/>
      <c r="L14" s="904"/>
      <c r="M14" s="904"/>
      <c r="N14" s="903"/>
      <c r="O14" s="903"/>
    </row>
    <row r="15" spans="1:15" x14ac:dyDescent="0.2">
      <c r="A15" s="904"/>
      <c r="B15" s="904"/>
      <c r="C15" s="904"/>
      <c r="D15" s="904"/>
      <c r="E15" s="904"/>
      <c r="F15" s="904"/>
      <c r="G15" s="904"/>
      <c r="H15" s="904"/>
      <c r="I15" s="904"/>
      <c r="J15" s="904"/>
      <c r="K15" s="904"/>
      <c r="L15" s="904"/>
      <c r="M15" s="904"/>
      <c r="N15" s="903"/>
      <c r="O15" s="903"/>
    </row>
    <row r="16" spans="1:15" x14ac:dyDescent="0.2">
      <c r="A16" s="904"/>
      <c r="B16" s="904"/>
      <c r="C16" s="904"/>
      <c r="D16" s="904"/>
      <c r="E16" s="904"/>
      <c r="F16" s="904"/>
      <c r="G16" s="904"/>
      <c r="H16" s="904"/>
      <c r="I16" s="904"/>
      <c r="J16" s="904"/>
      <c r="K16" s="904"/>
      <c r="L16" s="904"/>
      <c r="M16" s="904"/>
      <c r="N16" s="903"/>
      <c r="O16" s="903"/>
    </row>
    <row r="17" spans="1:15" x14ac:dyDescent="0.2">
      <c r="A17" s="904"/>
      <c r="B17" s="904"/>
      <c r="C17" s="904"/>
      <c r="D17" s="904"/>
      <c r="E17" s="904"/>
      <c r="F17" s="904"/>
      <c r="G17" s="904"/>
      <c r="H17" s="904"/>
      <c r="I17" s="904"/>
      <c r="J17" s="904"/>
      <c r="K17" s="904"/>
      <c r="L17" s="904"/>
      <c r="M17" s="904"/>
      <c r="N17" s="903"/>
      <c r="O17" s="903"/>
    </row>
    <row r="18" spans="1:15" x14ac:dyDescent="0.2">
      <c r="A18" s="904"/>
      <c r="B18" s="904"/>
      <c r="C18" s="904"/>
      <c r="D18" s="904"/>
      <c r="E18" s="904"/>
      <c r="F18" s="904"/>
      <c r="G18" s="904"/>
      <c r="H18" s="904"/>
      <c r="I18" s="904"/>
      <c r="J18" s="904"/>
      <c r="K18" s="904"/>
      <c r="L18" s="904"/>
      <c r="M18" s="904"/>
      <c r="N18" s="903"/>
      <c r="O18" s="903"/>
    </row>
    <row r="19" spans="1:15" x14ac:dyDescent="0.2">
      <c r="A19" s="904"/>
      <c r="B19" s="904"/>
      <c r="C19" s="904"/>
      <c r="D19" s="904"/>
      <c r="E19" s="904"/>
      <c r="F19" s="904"/>
      <c r="G19" s="904"/>
      <c r="H19" s="904"/>
      <c r="I19" s="904"/>
      <c r="J19" s="904"/>
      <c r="K19" s="904"/>
      <c r="L19" s="904"/>
      <c r="M19" s="904"/>
      <c r="N19" s="903"/>
      <c r="O19" s="903"/>
    </row>
    <row r="20" spans="1:15" x14ac:dyDescent="0.2">
      <c r="A20" s="904"/>
      <c r="B20" s="904"/>
      <c r="C20" s="904"/>
      <c r="D20" s="904"/>
      <c r="E20" s="904"/>
      <c r="F20" s="904"/>
      <c r="G20" s="904"/>
      <c r="H20" s="904"/>
      <c r="I20" s="904"/>
      <c r="J20" s="904"/>
      <c r="K20" s="904"/>
      <c r="L20" s="904"/>
      <c r="M20" s="904"/>
      <c r="N20" s="903"/>
      <c r="O20" s="903"/>
    </row>
    <row r="21" spans="1:15" x14ac:dyDescent="0.2">
      <c r="A21" s="903"/>
      <c r="B21" s="903"/>
      <c r="C21" s="903"/>
      <c r="D21" s="903"/>
      <c r="E21" s="903"/>
      <c r="F21" s="903"/>
      <c r="G21" s="903"/>
      <c r="H21" s="903"/>
      <c r="I21" s="903"/>
      <c r="J21" s="903"/>
      <c r="K21" s="903"/>
      <c r="L21" s="903"/>
      <c r="M21" s="903"/>
      <c r="N21" s="903"/>
      <c r="O21" s="903"/>
    </row>
  </sheetData>
  <sheetProtection selectLockedCells="1"/>
  <mergeCells count="14">
    <mergeCell ref="A3:A5"/>
    <mergeCell ref="A1:M1"/>
    <mergeCell ref="D3:E3"/>
    <mergeCell ref="F3:G3"/>
    <mergeCell ref="C3:C5"/>
    <mergeCell ref="B3:B5"/>
    <mergeCell ref="D4:D5"/>
    <mergeCell ref="E4:E5"/>
    <mergeCell ref="F4:F5"/>
    <mergeCell ref="G4:G5"/>
    <mergeCell ref="J4:K4"/>
    <mergeCell ref="L3:M4"/>
    <mergeCell ref="H3:K3"/>
    <mergeCell ref="H4:I4"/>
  </mergeCells>
  <conditionalFormatting sqref="G11">
    <cfRule type="cellIs" dxfId="66" priority="2" stopIfTrue="1" operator="equal">
      <formula>0</formula>
    </cfRule>
  </conditionalFormatting>
  <conditionalFormatting sqref="B6:M10">
    <cfRule type="cellIs" dxfId="65" priority="1" stopIfTrue="1" operator="equal">
      <formula>0</formula>
    </cfRule>
  </conditionalFormatting>
  <printOptions horizontalCentered="1" verticalCentered="1"/>
  <pageMargins left="0.78740157480314965" right="0.78740157480314965" top="1.51" bottom="0.98425196850393704" header="0.51181102362204722" footer="0.51181102362204722"/>
  <pageSetup paperSize="9" scale="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68</vt:i4>
      </vt:variant>
      <vt:variant>
        <vt:lpstr>Pomenované rozsahy</vt:lpstr>
      </vt:variant>
      <vt:variant>
        <vt:i4>26</vt:i4>
      </vt:variant>
    </vt:vector>
  </HeadingPairs>
  <TitlesOfParts>
    <vt:vector size="94" baseType="lpstr">
      <vt:lpstr>49 SNV</vt:lpstr>
      <vt:lpstr>49 PD</vt:lpstr>
      <vt:lpstr>49 KE</vt:lpstr>
      <vt:lpstr>49 BB</vt:lpstr>
      <vt:lpstr>49 BA</vt:lpstr>
      <vt:lpstr>HBÚ 48-I-II</vt:lpstr>
      <vt:lpstr>HBÚ 47-I-II-III</vt:lpstr>
      <vt:lpstr>HBÚ 46</vt:lpstr>
      <vt:lpstr>HBÚ 45</vt:lpstr>
      <vt:lpstr>HBÚ 44</vt:lpstr>
      <vt:lpstr>HBÚ 43</vt:lpstr>
      <vt:lpstr>HBÚ 42</vt:lpstr>
      <vt:lpstr>HBÚ 41</vt:lpstr>
      <vt:lpstr>HBÚ 40</vt:lpstr>
      <vt:lpstr>HBÚ 38-39</vt:lpstr>
      <vt:lpstr>HBÚ 37</vt:lpstr>
      <vt:lpstr>HBÚ 36</vt:lpstr>
      <vt:lpstr>HBÚ 35</vt:lpstr>
      <vt:lpstr>HBÚ 34</vt:lpstr>
      <vt:lpstr>HBÚ 33</vt:lpstr>
      <vt:lpstr>HBÚ 32</vt:lpstr>
      <vt:lpstr>HBÚ 31-II</vt:lpstr>
      <vt:lpstr>HBÚ 31-I</vt:lpstr>
      <vt:lpstr>HBÚ 30</vt:lpstr>
      <vt:lpstr>HBÚ 29-I-II</vt:lpstr>
      <vt:lpstr>HBÚ 28</vt:lpstr>
      <vt:lpstr>HBÚ 27</vt:lpstr>
      <vt:lpstr>HBÚ 26</vt:lpstr>
      <vt:lpstr>HBÚ 24-II</vt:lpstr>
      <vt:lpstr>HBÚ 24-I</vt:lpstr>
      <vt:lpstr>HBÚ 23 (2)</vt:lpstr>
      <vt:lpstr>HBÚ 23</vt:lpstr>
      <vt:lpstr>SNV 22</vt:lpstr>
      <vt:lpstr>PD 22</vt:lpstr>
      <vt:lpstr>KE 22</vt:lpstr>
      <vt:lpstr>BB 22</vt:lpstr>
      <vt:lpstr>BA 22</vt:lpstr>
      <vt:lpstr>BA-KE-SN 21</vt:lpstr>
      <vt:lpstr>KE PD 20</vt:lpstr>
      <vt:lpstr>BA BB 20 </vt:lpstr>
      <vt:lpstr>BB KE PD 19</vt:lpstr>
      <vt:lpstr>BA 19</vt:lpstr>
      <vt:lpstr>SNV 18</vt:lpstr>
      <vt:lpstr>BB 18</vt:lpstr>
      <vt:lpstr>BA 18</vt:lpstr>
      <vt:lpstr>KE PD 18</vt:lpstr>
      <vt:lpstr>SNV 17</vt:lpstr>
      <vt:lpstr>PD 17</vt:lpstr>
      <vt:lpstr>KE 17</vt:lpstr>
      <vt:lpstr>BB 17</vt:lpstr>
      <vt:lpstr>Ba 17</vt:lpstr>
      <vt:lpstr>SNV 16</vt:lpstr>
      <vt:lpstr>PD 16</vt:lpstr>
      <vt:lpstr>KE 16</vt:lpstr>
      <vt:lpstr>BB 16</vt:lpstr>
      <vt:lpstr>BA 16</vt:lpstr>
      <vt:lpstr>HBÚ 14-15</vt:lpstr>
      <vt:lpstr>HBÚ 12 -13</vt:lpstr>
      <vt:lpstr>HBÚ 11</vt:lpstr>
      <vt:lpstr>HBÚ 10</vt:lpstr>
      <vt:lpstr>HBÚ 8-9</vt:lpstr>
      <vt:lpstr>HBÚ 7</vt:lpstr>
      <vt:lpstr>HBÚ 5-6</vt:lpstr>
      <vt:lpstr>HBÚ 4</vt:lpstr>
      <vt:lpstr>HBÚ 3</vt:lpstr>
      <vt:lpstr>HBÚ 2</vt:lpstr>
      <vt:lpstr>HBÚ 1-II</vt:lpstr>
      <vt:lpstr>HBÚ 1-I</vt:lpstr>
      <vt:lpstr>'49 BA'!Názvy_tlače</vt:lpstr>
      <vt:lpstr>'49 BB'!Názvy_tlače</vt:lpstr>
      <vt:lpstr>'49 KE'!Názvy_tlače</vt:lpstr>
      <vt:lpstr>'49 PD'!Názvy_tlače</vt:lpstr>
      <vt:lpstr>'49 SNV'!Názvy_tlače</vt:lpstr>
      <vt:lpstr>'BB 16'!Oblasť_tlače</vt:lpstr>
      <vt:lpstr>'BB 17'!Oblasť_tlače</vt:lpstr>
      <vt:lpstr>'BB 18'!Oblasť_tlače</vt:lpstr>
      <vt:lpstr>'HBÚ 29-I-II'!Oblasť_tlače</vt:lpstr>
      <vt:lpstr>'HBÚ 3'!Oblasť_tlače</vt:lpstr>
      <vt:lpstr>'HBÚ 30'!Oblasť_tlače</vt:lpstr>
      <vt:lpstr>'HBÚ 31-I'!Oblasť_tlače</vt:lpstr>
      <vt:lpstr>'HBÚ 31-II'!Oblasť_tlače</vt:lpstr>
      <vt:lpstr>'HBÚ 32'!Oblasť_tlače</vt:lpstr>
      <vt:lpstr>'HBÚ 34'!Oblasť_tlače</vt:lpstr>
      <vt:lpstr>'HBÚ 37'!Oblasť_tlače</vt:lpstr>
      <vt:lpstr>'HBÚ 4'!Oblasť_tlače</vt:lpstr>
      <vt:lpstr>'HBÚ 40'!Oblasť_tlače</vt:lpstr>
      <vt:lpstr>'HBÚ 41'!Oblasť_tlače</vt:lpstr>
      <vt:lpstr>'HBÚ 42'!Oblasť_tlače</vt:lpstr>
      <vt:lpstr>'HBÚ 46'!Oblasť_tlače</vt:lpstr>
      <vt:lpstr>'HBÚ 47-I-II-III'!Oblasť_tlače</vt:lpstr>
      <vt:lpstr>'KE 17'!Oblasť_tlače</vt:lpstr>
      <vt:lpstr>'PD 17'!Oblasť_tlače</vt:lpstr>
      <vt:lpstr>'SNV 17'!Oblasť_tlače</vt:lpstr>
      <vt:lpstr>'SNV 18'!Oblasť_tlače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Štefan Tóth</dc:creator>
  <cp:lastModifiedBy>Ing. Erich Veselényi</cp:lastModifiedBy>
  <dcterms:created xsi:type="dcterms:W3CDTF">2017-03-08T16:07:01Z</dcterms:created>
  <dcterms:modified xsi:type="dcterms:W3CDTF">2017-05-12T16:30:53Z</dcterms:modified>
</cp:coreProperties>
</file>